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285" yWindow="90" windowWidth="14760" windowHeight="8715"/>
  </bookViews>
  <sheets>
    <sheet name="Kierunek" sheetId="1" r:id="rId1"/>
    <sheet name="Zywienie człowieka" sheetId="5" r:id="rId2"/>
    <sheet name="Inzynieria zywnosci" sheetId="7" r:id="rId3"/>
    <sheet name="Biotechnologia zywnosci" sheetId="8" r:id="rId4"/>
    <sheet name="Projektowanie opakowań" sheetId="11" r:id="rId5"/>
    <sheet name="P" sheetId="2" r:id="rId6"/>
    <sheet name="Technologia Przetwórstwa Ryb" sheetId="9" r:id="rId7"/>
  </sheets>
  <definedNames>
    <definedName name="druk_kier">Kierunek!$C$1:$AU$71</definedName>
    <definedName name="druk_podst">Kierunek!$C$1:$AU$71</definedName>
    <definedName name="druk_spec" localSheetId="3">'Biotechnologia zywnosci'!$C$1:$BR$19</definedName>
    <definedName name="druk_spec" localSheetId="2">'Inzynieria zywnosci'!$C$1:$BR$21</definedName>
    <definedName name="druk_spec" localSheetId="4">'Projektowanie opakowań'!$C$1:$BR$21</definedName>
    <definedName name="druk_spec">'Zywienie człowieka'!$C$1:$BR$17</definedName>
    <definedName name="ECTS_r">P!$C$11</definedName>
    <definedName name="ECTS_s">P!$C$11</definedName>
    <definedName name="egz_r">P!$C$10</definedName>
    <definedName name="egz_s">P!$C$9</definedName>
    <definedName name="max_11">P!$C$8</definedName>
    <definedName name="max_st">P!$C$7</definedName>
    <definedName name="max_t">P!$C$5</definedName>
    <definedName name="min_st">P!$C$6</definedName>
    <definedName name="_xlnm.Print_Area" localSheetId="3">'Biotechnologia zywnosci'!$B$1:$BE$23</definedName>
    <definedName name="_xlnm.Print_Area" localSheetId="2">'Inzynieria zywnosci'!$B$1:$BR$25</definedName>
    <definedName name="_xlnm.Print_Area" localSheetId="0">Kierunek!$C$2:$AZ$73</definedName>
    <definedName name="_xlnm.Print_Area" localSheetId="4">'Projektowanie opakowań'!$B$1:$BR$25</definedName>
    <definedName name="_xlnm.Print_Area" localSheetId="6">'Technologia Przetwórstwa Ryb'!$A$1:$AX$24</definedName>
    <definedName name="_xlnm.Print_Area" localSheetId="1">'Zywienie człowieka'!$B$1:$BR$21</definedName>
    <definedName name="tyg">P!$C$4</definedName>
  </definedNames>
  <calcPr calcId="125725"/>
</workbook>
</file>

<file path=xl/calcChain.xml><?xml version="1.0" encoding="utf-8"?>
<calcChain xmlns="http://schemas.openxmlformats.org/spreadsheetml/2006/main">
  <c r="AE15" i="5"/>
  <c r="AF15"/>
  <c r="AI15"/>
  <c r="J7"/>
  <c r="H7"/>
  <c r="G7"/>
  <c r="F7"/>
  <c r="E7"/>
  <c r="I7" s="1"/>
  <c r="J66" i="1" l="1"/>
  <c r="L64"/>
  <c r="J64"/>
  <c r="I64"/>
  <c r="G64"/>
  <c r="J12" i="5" l="1"/>
  <c r="H12"/>
  <c r="G12"/>
  <c r="F12"/>
  <c r="E12"/>
  <c r="J10"/>
  <c r="H10"/>
  <c r="G10"/>
  <c r="F10"/>
  <c r="Z19" i="11"/>
  <c r="AA19"/>
  <c r="Z20" s="1"/>
  <c r="AB19"/>
  <c r="AC19"/>
  <c r="AD19"/>
  <c r="I10" i="5" l="1"/>
  <c r="I12"/>
  <c r="J11" i="8"/>
  <c r="G11"/>
  <c r="F11"/>
  <c r="E11"/>
  <c r="J10"/>
  <c r="H10"/>
  <c r="G10"/>
  <c r="F10"/>
  <c r="E10"/>
  <c r="E12"/>
  <c r="F12"/>
  <c r="G12"/>
  <c r="H12"/>
  <c r="J12"/>
  <c r="Z18" i="9"/>
  <c r="AA18"/>
  <c r="Z19" s="1"/>
  <c r="AB18"/>
  <c r="AC18"/>
  <c r="AD18"/>
  <c r="I12" i="8" l="1"/>
  <c r="I11"/>
  <c r="I10"/>
  <c r="L40" i="1"/>
  <c r="J40"/>
  <c r="I40"/>
  <c r="H40"/>
  <c r="G40"/>
  <c r="G37"/>
  <c r="H37"/>
  <c r="I37"/>
  <c r="J37"/>
  <c r="L37"/>
  <c r="G38"/>
  <c r="H38"/>
  <c r="I38"/>
  <c r="J38"/>
  <c r="L38"/>
  <c r="G39"/>
  <c r="H39"/>
  <c r="I39"/>
  <c r="J39"/>
  <c r="L39"/>
  <c r="H41"/>
  <c r="I41"/>
  <c r="J41"/>
  <c r="L41"/>
  <c r="K40" l="1"/>
  <c r="K37"/>
  <c r="K41"/>
  <c r="K39"/>
  <c r="K38"/>
  <c r="BR18" i="9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I18"/>
  <c r="AH18"/>
  <c r="AG18"/>
  <c r="AF18"/>
  <c r="AE18"/>
  <c r="Y18"/>
  <c r="X18"/>
  <c r="W18"/>
  <c r="V18"/>
  <c r="U18"/>
  <c r="T18"/>
  <c r="S18"/>
  <c r="R18"/>
  <c r="Q18"/>
  <c r="P18"/>
  <c r="O18"/>
  <c r="N18"/>
  <c r="M18"/>
  <c r="L18"/>
  <c r="K18"/>
  <c r="J17"/>
  <c r="H17"/>
  <c r="G17"/>
  <c r="F17"/>
  <c r="E17"/>
  <c r="J16"/>
  <c r="H16"/>
  <c r="G16"/>
  <c r="F16"/>
  <c r="E16"/>
  <c r="J15"/>
  <c r="H15"/>
  <c r="G15"/>
  <c r="F15"/>
  <c r="J14"/>
  <c r="H14"/>
  <c r="F14"/>
  <c r="E14"/>
  <c r="J13"/>
  <c r="H13"/>
  <c r="G13"/>
  <c r="F13"/>
  <c r="E13"/>
  <c r="J12"/>
  <c r="G12"/>
  <c r="F12"/>
  <c r="E12"/>
  <c r="J11"/>
  <c r="H11"/>
  <c r="G11"/>
  <c r="F11"/>
  <c r="E11"/>
  <c r="J10"/>
  <c r="H10"/>
  <c r="F10"/>
  <c r="E10"/>
  <c r="J9"/>
  <c r="H9"/>
  <c r="G9"/>
  <c r="F9"/>
  <c r="E9"/>
  <c r="J8"/>
  <c r="H8"/>
  <c r="G8"/>
  <c r="F8"/>
  <c r="E8"/>
  <c r="BN3"/>
  <c r="BN2"/>
  <c r="F2"/>
  <c r="L22" i="1"/>
  <c r="J22"/>
  <c r="I22"/>
  <c r="H22"/>
  <c r="G22"/>
  <c r="K20" i="9"/>
  <c r="BD20"/>
  <c r="BN20"/>
  <c r="AY20"/>
  <c r="U20"/>
  <c r="P20"/>
  <c r="BI20"/>
  <c r="G18" l="1"/>
  <c r="H18"/>
  <c r="I12"/>
  <c r="I13"/>
  <c r="AE19"/>
  <c r="I10"/>
  <c r="I11"/>
  <c r="I17"/>
  <c r="K19"/>
  <c r="AO19"/>
  <c r="BI19"/>
  <c r="P19"/>
  <c r="AT19"/>
  <c r="BN19"/>
  <c r="K22" i="1"/>
  <c r="E18" i="9"/>
  <c r="J18"/>
  <c r="I14"/>
  <c r="I15"/>
  <c r="I16"/>
  <c r="U19"/>
  <c r="AY19"/>
  <c r="F18"/>
  <c r="I9"/>
  <c r="BD19"/>
  <c r="I8"/>
  <c r="H16" i="1"/>
  <c r="H17"/>
  <c r="I43"/>
  <c r="H42"/>
  <c r="H43"/>
  <c r="J21"/>
  <c r="I21"/>
  <c r="H21"/>
  <c r="H19"/>
  <c r="G21"/>
  <c r="G20"/>
  <c r="G19"/>
  <c r="G23"/>
  <c r="G26"/>
  <c r="G24"/>
  <c r="G17"/>
  <c r="G25"/>
  <c r="I62"/>
  <c r="H62"/>
  <c r="G62"/>
  <c r="J62"/>
  <c r="AL32"/>
  <c r="AK32"/>
  <c r="AJ32"/>
  <c r="AI32"/>
  <c r="AH32"/>
  <c r="AG32"/>
  <c r="AA32"/>
  <c r="Z32"/>
  <c r="Y32"/>
  <c r="X32"/>
  <c r="W32"/>
  <c r="U32"/>
  <c r="T32"/>
  <c r="S32"/>
  <c r="R32"/>
  <c r="AV7"/>
  <c r="AW7"/>
  <c r="AX7"/>
  <c r="AY7"/>
  <c r="AZ7"/>
  <c r="AV18"/>
  <c r="AW18"/>
  <c r="AX18"/>
  <c r="AY18"/>
  <c r="AZ18"/>
  <c r="AV32"/>
  <c r="AW32"/>
  <c r="AX32"/>
  <c r="AY32"/>
  <c r="AZ32"/>
  <c r="H25"/>
  <c r="AD32"/>
  <c r="AE32"/>
  <c r="AF32"/>
  <c r="AC32"/>
  <c r="AB32"/>
  <c r="S7"/>
  <c r="N7"/>
  <c r="J17"/>
  <c r="I17"/>
  <c r="L56"/>
  <c r="J56"/>
  <c r="I56"/>
  <c r="H56"/>
  <c r="G56"/>
  <c r="L58"/>
  <c r="J58"/>
  <c r="I58"/>
  <c r="H58"/>
  <c r="G58"/>
  <c r="L21"/>
  <c r="L19"/>
  <c r="K21" l="1"/>
  <c r="AZ67"/>
  <c r="K17"/>
  <c r="K58"/>
  <c r="I18" i="9"/>
  <c r="K56" i="1"/>
  <c r="E19" i="9"/>
  <c r="L35" i="1"/>
  <c r="J35"/>
  <c r="I35"/>
  <c r="H35"/>
  <c r="G35"/>
  <c r="K35" l="1"/>
  <c r="L46"/>
  <c r="J46"/>
  <c r="I46"/>
  <c r="H46"/>
  <c r="G46"/>
  <c r="H52"/>
  <c r="I52"/>
  <c r="AP32"/>
  <c r="K46" l="1"/>
  <c r="J16" i="7"/>
  <c r="BR19" i="11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U19"/>
  <c r="AT19"/>
  <c r="AS19"/>
  <c r="AR19"/>
  <c r="AQ19"/>
  <c r="AP19"/>
  <c r="AO19"/>
  <c r="AI19"/>
  <c r="AH19"/>
  <c r="AG19"/>
  <c r="AF19"/>
  <c r="AE19"/>
  <c r="Y19"/>
  <c r="X19"/>
  <c r="W19"/>
  <c r="V19"/>
  <c r="U19"/>
  <c r="T19"/>
  <c r="S19"/>
  <c r="R19"/>
  <c r="Q19"/>
  <c r="P19"/>
  <c r="O19"/>
  <c r="N19"/>
  <c r="M19"/>
  <c r="L19"/>
  <c r="K19"/>
  <c r="J18"/>
  <c r="H18"/>
  <c r="G18"/>
  <c r="F18"/>
  <c r="E18"/>
  <c r="J17"/>
  <c r="H17"/>
  <c r="G17"/>
  <c r="F17"/>
  <c r="E17"/>
  <c r="J16"/>
  <c r="H16"/>
  <c r="G16"/>
  <c r="F16"/>
  <c r="E16"/>
  <c r="J15"/>
  <c r="H15"/>
  <c r="G15"/>
  <c r="F15"/>
  <c r="J14"/>
  <c r="H14"/>
  <c r="F14"/>
  <c r="E14"/>
  <c r="J13"/>
  <c r="H13"/>
  <c r="G13"/>
  <c r="F13"/>
  <c r="E13"/>
  <c r="J12"/>
  <c r="G12"/>
  <c r="F12"/>
  <c r="E12"/>
  <c r="J11"/>
  <c r="H11"/>
  <c r="G11"/>
  <c r="F11"/>
  <c r="E11"/>
  <c r="J10"/>
  <c r="H10"/>
  <c r="F10"/>
  <c r="E10"/>
  <c r="J9"/>
  <c r="H9"/>
  <c r="G9"/>
  <c r="F9"/>
  <c r="E9"/>
  <c r="J8"/>
  <c r="H8"/>
  <c r="G8"/>
  <c r="F8"/>
  <c r="E8"/>
  <c r="BN3"/>
  <c r="BN2"/>
  <c r="F2"/>
  <c r="L66" i="1"/>
  <c r="L65"/>
  <c r="L62"/>
  <c r="L60"/>
  <c r="L55"/>
  <c r="L54"/>
  <c r="L52"/>
  <c r="L50"/>
  <c r="L48"/>
  <c r="L47"/>
  <c r="L45"/>
  <c r="L44"/>
  <c r="L43"/>
  <c r="L42"/>
  <c r="L36"/>
  <c r="L34"/>
  <c r="L33"/>
  <c r="L29"/>
  <c r="L28"/>
  <c r="L27"/>
  <c r="L26"/>
  <c r="L25"/>
  <c r="L24"/>
  <c r="L23"/>
  <c r="L20"/>
  <c r="L16"/>
  <c r="L15"/>
  <c r="L14"/>
  <c r="L12"/>
  <c r="L10"/>
  <c r="J60"/>
  <c r="I60"/>
  <c r="H60"/>
  <c r="G60"/>
  <c r="J55"/>
  <c r="I55"/>
  <c r="H55"/>
  <c r="G55"/>
  <c r="J54"/>
  <c r="I54"/>
  <c r="H54"/>
  <c r="G54"/>
  <c r="J52"/>
  <c r="G52"/>
  <c r="J50"/>
  <c r="I50"/>
  <c r="H50"/>
  <c r="G50"/>
  <c r="J48"/>
  <c r="I48"/>
  <c r="H48"/>
  <c r="G48"/>
  <c r="J47"/>
  <c r="I47"/>
  <c r="H47"/>
  <c r="G47"/>
  <c r="J45"/>
  <c r="I45"/>
  <c r="H45"/>
  <c r="G45"/>
  <c r="J44"/>
  <c r="I44"/>
  <c r="H44"/>
  <c r="G44"/>
  <c r="J43"/>
  <c r="G43"/>
  <c r="J42"/>
  <c r="I42"/>
  <c r="G42"/>
  <c r="J36"/>
  <c r="I36"/>
  <c r="H36"/>
  <c r="G36"/>
  <c r="J34"/>
  <c r="I34"/>
  <c r="H34"/>
  <c r="G34"/>
  <c r="J33"/>
  <c r="I33"/>
  <c r="H33"/>
  <c r="G33"/>
  <c r="J29"/>
  <c r="I29"/>
  <c r="H29"/>
  <c r="G29"/>
  <c r="J28"/>
  <c r="I28"/>
  <c r="H28"/>
  <c r="G28"/>
  <c r="J27"/>
  <c r="I27"/>
  <c r="H27"/>
  <c r="G27"/>
  <c r="J26"/>
  <c r="I26"/>
  <c r="H26"/>
  <c r="J25"/>
  <c r="I25"/>
  <c r="J24"/>
  <c r="I24"/>
  <c r="H24"/>
  <c r="J23"/>
  <c r="I23"/>
  <c r="H23"/>
  <c r="J20"/>
  <c r="I20"/>
  <c r="H20"/>
  <c r="J19"/>
  <c r="I19"/>
  <c r="J16"/>
  <c r="I16"/>
  <c r="G16"/>
  <c r="J15"/>
  <c r="I15"/>
  <c r="H15"/>
  <c r="G15"/>
  <c r="J14"/>
  <c r="I14"/>
  <c r="H14"/>
  <c r="G14"/>
  <c r="J12"/>
  <c r="I12"/>
  <c r="H12"/>
  <c r="G12"/>
  <c r="J10"/>
  <c r="I10"/>
  <c r="H10"/>
  <c r="G10"/>
  <c r="AR2"/>
  <c r="AA18"/>
  <c r="Z18"/>
  <c r="X18"/>
  <c r="W18"/>
  <c r="R18"/>
  <c r="S18"/>
  <c r="T18"/>
  <c r="U18"/>
  <c r="V18"/>
  <c r="V32"/>
  <c r="AR32"/>
  <c r="AQ32"/>
  <c r="AU32"/>
  <c r="M18"/>
  <c r="M32"/>
  <c r="N32"/>
  <c r="O32"/>
  <c r="P32"/>
  <c r="Q32"/>
  <c r="AT32"/>
  <c r="AS32"/>
  <c r="AO32"/>
  <c r="AN32"/>
  <c r="AM32"/>
  <c r="J13" i="7"/>
  <c r="H14" i="5"/>
  <c r="G14"/>
  <c r="F14"/>
  <c r="E14"/>
  <c r="H13"/>
  <c r="G13"/>
  <c r="F13"/>
  <c r="E13"/>
  <c r="H9"/>
  <c r="G9"/>
  <c r="F9"/>
  <c r="E9"/>
  <c r="H8"/>
  <c r="G8"/>
  <c r="F8"/>
  <c r="F15" s="1"/>
  <c r="H16" i="7"/>
  <c r="H15"/>
  <c r="H14"/>
  <c r="H13"/>
  <c r="G13"/>
  <c r="F13"/>
  <c r="AE19"/>
  <c r="AR17" i="8"/>
  <c r="AQ17"/>
  <c r="AP17"/>
  <c r="AO17"/>
  <c r="AH17"/>
  <c r="AG17"/>
  <c r="AF17"/>
  <c r="AE17"/>
  <c r="BC17"/>
  <c r="BB17"/>
  <c r="BA17"/>
  <c r="AZ17"/>
  <c r="AY17"/>
  <c r="AX17"/>
  <c r="AW17"/>
  <c r="AV17"/>
  <c r="AU17"/>
  <c r="AT17"/>
  <c r="AS17"/>
  <c r="AI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6"/>
  <c r="H16"/>
  <c r="G16"/>
  <c r="F16"/>
  <c r="E16"/>
  <c r="J15"/>
  <c r="H15"/>
  <c r="G15"/>
  <c r="F15"/>
  <c r="E15"/>
  <c r="J14"/>
  <c r="H14"/>
  <c r="G14"/>
  <c r="F14"/>
  <c r="E14"/>
  <c r="J13"/>
  <c r="H13"/>
  <c r="G13"/>
  <c r="F13"/>
  <c r="E13"/>
  <c r="J9"/>
  <c r="H9"/>
  <c r="G9"/>
  <c r="F9"/>
  <c r="E9"/>
  <c r="J8"/>
  <c r="H8"/>
  <c r="G8"/>
  <c r="F8"/>
  <c r="E8"/>
  <c r="BN3"/>
  <c r="BN2"/>
  <c r="F2"/>
  <c r="BR19" i="7"/>
  <c r="BQ19"/>
  <c r="BP19"/>
  <c r="BO19"/>
  <c r="BN19"/>
  <c r="BM19"/>
  <c r="BL19"/>
  <c r="BK19"/>
  <c r="BJ19"/>
  <c r="BI19"/>
  <c r="BH19"/>
  <c r="BG19"/>
  <c r="BF19"/>
  <c r="BE19"/>
  <c r="BD20" s="1"/>
  <c r="BD19"/>
  <c r="BC19"/>
  <c r="BB19"/>
  <c r="BA19"/>
  <c r="AZ19"/>
  <c r="AY20" s="1"/>
  <c r="AY19"/>
  <c r="AX19"/>
  <c r="AW19"/>
  <c r="AV19"/>
  <c r="AU19"/>
  <c r="AT20" s="1"/>
  <c r="AT19"/>
  <c r="AS19"/>
  <c r="AR19"/>
  <c r="AQ19"/>
  <c r="AP19"/>
  <c r="AO20" s="1"/>
  <c r="AO19"/>
  <c r="AI19"/>
  <c r="AH19"/>
  <c r="AG19"/>
  <c r="AF19"/>
  <c r="AD19"/>
  <c r="AC19"/>
  <c r="AB19"/>
  <c r="AA19"/>
  <c r="Z19"/>
  <c r="Y19"/>
  <c r="X19"/>
  <c r="W19"/>
  <c r="V19"/>
  <c r="U19"/>
  <c r="T19"/>
  <c r="S19"/>
  <c r="R19"/>
  <c r="Q19"/>
  <c r="P20" s="1"/>
  <c r="P19"/>
  <c r="O19"/>
  <c r="N19"/>
  <c r="M19"/>
  <c r="L19"/>
  <c r="K19"/>
  <c r="J18"/>
  <c r="H18"/>
  <c r="G18"/>
  <c r="F18"/>
  <c r="E18"/>
  <c r="J17"/>
  <c r="H17"/>
  <c r="G17"/>
  <c r="F17"/>
  <c r="E17"/>
  <c r="G16"/>
  <c r="F16"/>
  <c r="E16"/>
  <c r="I16" s="1"/>
  <c r="J15"/>
  <c r="G15"/>
  <c r="F15"/>
  <c r="J14"/>
  <c r="F14"/>
  <c r="E14"/>
  <c r="E13"/>
  <c r="I13" s="1"/>
  <c r="J12"/>
  <c r="G12"/>
  <c r="F12"/>
  <c r="E12"/>
  <c r="I12" s="1"/>
  <c r="J11"/>
  <c r="H11"/>
  <c r="G11"/>
  <c r="F11"/>
  <c r="E11"/>
  <c r="J10"/>
  <c r="H10"/>
  <c r="F10"/>
  <c r="E10"/>
  <c r="J9"/>
  <c r="H9"/>
  <c r="G9"/>
  <c r="F9"/>
  <c r="E9"/>
  <c r="J8"/>
  <c r="H8"/>
  <c r="G8"/>
  <c r="F8"/>
  <c r="E8"/>
  <c r="BN3"/>
  <c r="BN2"/>
  <c r="F2"/>
  <c r="E8" i="5"/>
  <c r="E15" s="1"/>
  <c r="Q18" i="1"/>
  <c r="AA63"/>
  <c r="Z63"/>
  <c r="Y63"/>
  <c r="X63"/>
  <c r="W63"/>
  <c r="V63"/>
  <c r="U63"/>
  <c r="T63"/>
  <c r="S63"/>
  <c r="R63"/>
  <c r="Q63"/>
  <c r="P63"/>
  <c r="O63"/>
  <c r="N63"/>
  <c r="M63"/>
  <c r="I66"/>
  <c r="H66"/>
  <c r="G66"/>
  <c r="J65"/>
  <c r="I65"/>
  <c r="G65"/>
  <c r="BI20" i="7"/>
  <c r="V7" i="1"/>
  <c r="M7"/>
  <c r="J14" i="5"/>
  <c r="J13"/>
  <c r="M69" i="1"/>
  <c r="G69" s="1"/>
  <c r="J9" i="5"/>
  <c r="J8"/>
  <c r="J15" s="1"/>
  <c r="AD15"/>
  <c r="AF63" i="1" s="1"/>
  <c r="AF7"/>
  <c r="AF18"/>
  <c r="O15" i="5"/>
  <c r="Q7" i="1"/>
  <c r="L8"/>
  <c r="BA15" i="5"/>
  <c r="AX63" i="1" s="1"/>
  <c r="AX67" s="1"/>
  <c r="BB15" i="5"/>
  <c r="AY67" i="1" s="1"/>
  <c r="N18"/>
  <c r="K15" i="5"/>
  <c r="O18" i="1"/>
  <c r="M15" i="5"/>
  <c r="O7" i="1"/>
  <c r="P18"/>
  <c r="N15" i="5"/>
  <c r="P7" i="1"/>
  <c r="P15" i="5"/>
  <c r="R7" i="1"/>
  <c r="R15" i="5"/>
  <c r="T7" i="1"/>
  <c r="T67" s="1"/>
  <c r="S15" i="5"/>
  <c r="U7" i="1"/>
  <c r="X7"/>
  <c r="U15" i="5"/>
  <c r="W7" i="1"/>
  <c r="Y18"/>
  <c r="W15" i="5"/>
  <c r="Y7" i="1"/>
  <c r="X15" i="5"/>
  <c r="Z7" i="1"/>
  <c r="AC18"/>
  <c r="AC7"/>
  <c r="AB18"/>
  <c r="Z15" i="5"/>
  <c r="AB63" i="1" s="1"/>
  <c r="AB7"/>
  <c r="AD18"/>
  <c r="AB15" i="5"/>
  <c r="AD63" i="1" s="1"/>
  <c r="AD7"/>
  <c r="AE18"/>
  <c r="AC15" i="5"/>
  <c r="AE63" i="1" s="1"/>
  <c r="AE7"/>
  <c r="AH18"/>
  <c r="AH7"/>
  <c r="AG18"/>
  <c r="AG7"/>
  <c r="AI18"/>
  <c r="AI7"/>
  <c r="AJ18"/>
  <c r="AJ7"/>
  <c r="AM18"/>
  <c r="AM7"/>
  <c r="AL18"/>
  <c r="AO15" i="5"/>
  <c r="AL7" i="1"/>
  <c r="AN18"/>
  <c r="AQ15" i="5"/>
  <c r="AN7" i="1"/>
  <c r="AO18"/>
  <c r="AR15" i="5"/>
  <c r="AO7" i="1"/>
  <c r="AY15" i="5"/>
  <c r="AV67" i="1" s="1"/>
  <c r="AQ18"/>
  <c r="AT15" i="5"/>
  <c r="AQ7" i="1"/>
  <c r="AR18"/>
  <c r="AU15" i="5"/>
  <c r="AR7" i="1"/>
  <c r="AS18"/>
  <c r="AS7"/>
  <c r="AT18"/>
  <c r="AT7"/>
  <c r="BD15" i="5"/>
  <c r="BF15"/>
  <c r="BG15"/>
  <c r="BI15"/>
  <c r="BK15"/>
  <c r="BL15"/>
  <c r="BN15"/>
  <c r="BP15"/>
  <c r="BQ15"/>
  <c r="I8" i="1"/>
  <c r="G8"/>
  <c r="G7" s="1"/>
  <c r="H8"/>
  <c r="H7" s="1"/>
  <c r="J8"/>
  <c r="AX15" i="5"/>
  <c r="AU7" i="1"/>
  <c r="AU18"/>
  <c r="BR15" i="5"/>
  <c r="BM15"/>
  <c r="BH15"/>
  <c r="BC15"/>
  <c r="AP18" i="1"/>
  <c r="AS15" i="5"/>
  <c r="AP7" i="1"/>
  <c r="AK18"/>
  <c r="AK7"/>
  <c r="Y15" i="5"/>
  <c r="AA7" i="1"/>
  <c r="T15" i="5"/>
  <c r="AH15"/>
  <c r="AG15"/>
  <c r="AW15"/>
  <c r="AV15"/>
  <c r="Q15"/>
  <c r="V15"/>
  <c r="AA15"/>
  <c r="AC63" i="1" s="1"/>
  <c r="AP15" i="5"/>
  <c r="AZ15"/>
  <c r="AW63" i="1" s="1"/>
  <c r="AW67" s="1"/>
  <c r="BE15" i="5"/>
  <c r="BJ15"/>
  <c r="BO15"/>
  <c r="L15"/>
  <c r="F2"/>
  <c r="BN2"/>
  <c r="BN3"/>
  <c r="K21" i="11"/>
  <c r="K21" i="7"/>
  <c r="P21" i="11"/>
  <c r="U17" i="5"/>
  <c r="AY17"/>
  <c r="U21" i="11"/>
  <c r="BN17" i="5"/>
  <c r="K17"/>
  <c r="P17"/>
  <c r="AY21" i="7"/>
  <c r="U19" i="8"/>
  <c r="U21" i="7"/>
  <c r="BN21" i="11"/>
  <c r="P21" i="7"/>
  <c r="AY21" i="11"/>
  <c r="BD21"/>
  <c r="BD17" i="5"/>
  <c r="K19" i="8"/>
  <c r="AY19"/>
  <c r="BI21" i="11"/>
  <c r="BD19" i="8"/>
  <c r="BI17" i="5"/>
  <c r="P19" i="8"/>
  <c r="BN21" i="7"/>
  <c r="BD21"/>
  <c r="BI21"/>
  <c r="I9" i="5" l="1"/>
  <c r="I13"/>
  <c r="I14"/>
  <c r="I15" i="11"/>
  <c r="I16"/>
  <c r="I15" i="8"/>
  <c r="AO18"/>
  <c r="AE18"/>
  <c r="BD16" i="5"/>
  <c r="P16"/>
  <c r="AO16"/>
  <c r="AT16"/>
  <c r="BI16"/>
  <c r="U16"/>
  <c r="I9" i="7"/>
  <c r="I10"/>
  <c r="I11"/>
  <c r="I14"/>
  <c r="AE20"/>
  <c r="K20"/>
  <c r="U20"/>
  <c r="E20" s="1"/>
  <c r="Z20"/>
  <c r="BN20"/>
  <c r="P18" i="8"/>
  <c r="U18"/>
  <c r="Z18"/>
  <c r="AT18"/>
  <c r="AY18"/>
  <c r="K18"/>
  <c r="I9"/>
  <c r="I13"/>
  <c r="I14"/>
  <c r="I16"/>
  <c r="P67" i="1"/>
  <c r="L63"/>
  <c r="K10"/>
  <c r="L7"/>
  <c r="I7"/>
  <c r="O67"/>
  <c r="K16"/>
  <c r="K15"/>
  <c r="I18"/>
  <c r="J18"/>
  <c r="K33"/>
  <c r="G32"/>
  <c r="K45"/>
  <c r="H19" i="11"/>
  <c r="I13"/>
  <c r="BI20"/>
  <c r="G17" i="8"/>
  <c r="K14" i="1"/>
  <c r="I17" i="7"/>
  <c r="K16" i="5"/>
  <c r="Y67" i="1"/>
  <c r="I8" i="5"/>
  <c r="I15" s="1"/>
  <c r="I15" i="7"/>
  <c r="I9" i="11"/>
  <c r="I17"/>
  <c r="AY20"/>
  <c r="Z16" i="5"/>
  <c r="J19" i="7"/>
  <c r="K25" i="1"/>
  <c r="I11" i="11"/>
  <c r="BN1" i="5"/>
  <c r="BN1" i="9"/>
  <c r="AV68" i="1"/>
  <c r="BN16" i="5"/>
  <c r="I10" i="11"/>
  <c r="H63" i="1"/>
  <c r="I63"/>
  <c r="G63"/>
  <c r="G67" s="1"/>
  <c r="J63"/>
  <c r="AP67"/>
  <c r="Q67"/>
  <c r="V67"/>
  <c r="AA67"/>
  <c r="AK67"/>
  <c r="AU67"/>
  <c r="K12"/>
  <c r="AF67"/>
  <c r="G19" i="7"/>
  <c r="AS67" i="1"/>
  <c r="AT67"/>
  <c r="M67"/>
  <c r="K65"/>
  <c r="H18"/>
  <c r="K47"/>
  <c r="K52"/>
  <c r="L18"/>
  <c r="K20"/>
  <c r="K23"/>
  <c r="K24"/>
  <c r="K26"/>
  <c r="K27"/>
  <c r="K28"/>
  <c r="K34"/>
  <c r="K36"/>
  <c r="K42"/>
  <c r="K44"/>
  <c r="K48"/>
  <c r="K50"/>
  <c r="K54"/>
  <c r="K55"/>
  <c r="K60"/>
  <c r="K62"/>
  <c r="Z67"/>
  <c r="AR67"/>
  <c r="S67"/>
  <c r="K19"/>
  <c r="G18"/>
  <c r="X67"/>
  <c r="J7"/>
  <c r="U67"/>
  <c r="R67"/>
  <c r="N67"/>
  <c r="W67"/>
  <c r="J32"/>
  <c r="H32"/>
  <c r="E19" i="7"/>
  <c r="F17" i="8"/>
  <c r="H17"/>
  <c r="K43" i="1"/>
  <c r="L32"/>
  <c r="I32"/>
  <c r="K66"/>
  <c r="E17" i="8"/>
  <c r="I18" i="11"/>
  <c r="F19" i="7"/>
  <c r="I14" i="11"/>
  <c r="I8" i="8"/>
  <c r="J17"/>
  <c r="G19" i="11"/>
  <c r="AT20"/>
  <c r="F19"/>
  <c r="I12"/>
  <c r="E19"/>
  <c r="J19"/>
  <c r="P20"/>
  <c r="AO20"/>
  <c r="K20"/>
  <c r="U20"/>
  <c r="AE20"/>
  <c r="BD20"/>
  <c r="BN20"/>
  <c r="BN1"/>
  <c r="I8"/>
  <c r="AH67" i="1"/>
  <c r="AM67"/>
  <c r="AI67"/>
  <c r="AD67"/>
  <c r="K8"/>
  <c r="I8" i="7"/>
  <c r="H15" i="5"/>
  <c r="G15"/>
  <c r="H19" i="7"/>
  <c r="I18"/>
  <c r="BN1"/>
  <c r="BN1" i="8"/>
  <c r="AQ67" i="1"/>
  <c r="K29"/>
  <c r="AO67"/>
  <c r="AN67"/>
  <c r="AL67"/>
  <c r="AJ67"/>
  <c r="AG67"/>
  <c r="AE67"/>
  <c r="AC67"/>
  <c r="AB67"/>
  <c r="AE16" i="5"/>
  <c r="AY16"/>
  <c r="H67" i="1" l="1"/>
  <c r="I67"/>
  <c r="J67"/>
  <c r="L67"/>
  <c r="E18" i="8"/>
  <c r="I17"/>
  <c r="M68" i="1"/>
  <c r="K7"/>
  <c r="K18"/>
  <c r="I19" i="7"/>
  <c r="I19" i="11"/>
  <c r="E16" i="5"/>
  <c r="AQ68" i="1"/>
  <c r="R68"/>
  <c r="W68"/>
  <c r="K32"/>
  <c r="E20" i="11"/>
  <c r="K63" i="1"/>
  <c r="AL68"/>
  <c r="AG68"/>
  <c r="AB68"/>
  <c r="K67" l="1"/>
  <c r="G68"/>
</calcChain>
</file>

<file path=xl/sharedStrings.xml><?xml version="1.0" encoding="utf-8"?>
<sst xmlns="http://schemas.openxmlformats.org/spreadsheetml/2006/main" count="668" uniqueCount="253">
  <si>
    <t>W</t>
  </si>
  <si>
    <t>Ć</t>
  </si>
  <si>
    <t>L</t>
  </si>
  <si>
    <t>P</t>
  </si>
  <si>
    <t>S</t>
  </si>
  <si>
    <t>Lp</t>
  </si>
  <si>
    <t>Sem. I</t>
  </si>
  <si>
    <t>Sem. II</t>
  </si>
  <si>
    <t>Sem. III</t>
  </si>
  <si>
    <t>Sem. IV</t>
  </si>
  <si>
    <t>Sem. V</t>
  </si>
  <si>
    <t>Sem. VI</t>
  </si>
  <si>
    <t>Sem. VII</t>
  </si>
  <si>
    <t>Sem. VIII</t>
  </si>
  <si>
    <t>Sem. IX</t>
  </si>
  <si>
    <t>Sem. X</t>
  </si>
  <si>
    <t>Sem. XI</t>
  </si>
  <si>
    <t>Liczba tygodni w semestrze</t>
  </si>
  <si>
    <t>Minimalna liczba godzin studiów</t>
  </si>
  <si>
    <t>Maksymalna liczba godzin studiów</t>
  </si>
  <si>
    <t>Maksymalna liczba godzin w sem. XI</t>
  </si>
  <si>
    <t>Maksymalna liczba egzaminów w semestrze</t>
  </si>
  <si>
    <t>Maksymalna liczba egzaminów w roku</t>
  </si>
  <si>
    <t>Tabela przeliczników i sum kontrolnych</t>
  </si>
  <si>
    <t>Maksymalna liczba godzin tygodniowo w semestrze</t>
  </si>
  <si>
    <t>tyg</t>
  </si>
  <si>
    <t>max_t</t>
  </si>
  <si>
    <t>max_11</t>
  </si>
  <si>
    <t>egz_s</t>
  </si>
  <si>
    <t>egz_r</t>
  </si>
  <si>
    <t>min_st</t>
  </si>
  <si>
    <t>max_st</t>
  </si>
  <si>
    <t>Suma godzin / ECTS</t>
  </si>
  <si>
    <t xml:space="preserve">Razem  </t>
  </si>
  <si>
    <t xml:space="preserve">PLAN STUDIÓW DLA KIERUNKU: </t>
  </si>
  <si>
    <t xml:space="preserve">SPECJALNOŚĆ: </t>
  </si>
  <si>
    <t xml:space="preserve">Obowiązuje od roku akademickiego: </t>
  </si>
  <si>
    <t xml:space="preserve">Data wydruku: </t>
  </si>
  <si>
    <t xml:space="preserve">Data sporządzenia: </t>
  </si>
  <si>
    <t xml:space="preserve">Liczba egzaminów  </t>
  </si>
  <si>
    <t>WF</t>
  </si>
  <si>
    <t>A</t>
  </si>
  <si>
    <r>
      <t>P</t>
    </r>
    <r>
      <rPr>
        <vertAlign val="subscript"/>
        <sz val="10"/>
        <rFont val="Arial CE"/>
        <family val="2"/>
        <charset val="238"/>
      </rPr>
      <t>E</t>
    </r>
  </si>
  <si>
    <t>B</t>
  </si>
  <si>
    <t>PODSTAWOWE</t>
  </si>
  <si>
    <t>Suma punktów ECTS w semestrze</t>
  </si>
  <si>
    <t>ECTS_s</t>
  </si>
  <si>
    <t xml:space="preserve">Liczba egzaminów </t>
  </si>
  <si>
    <t>C</t>
  </si>
  <si>
    <t xml:space="preserve">* Treści kształcenia w zakresie technologii informacyjnej: podstawy technik informatycznych, przetwarzanie tekstów, arkusze kalkulacyjne, bazy danych, grafika menedżerska </t>
  </si>
  <si>
    <t xml:space="preserve">   i/lub prezentacyjna, usługi w sieciach informatycznych, pozyskiwanie i przetwarzanie informacji – powinny stanowić co najmniej odpowiednio dobrany podzbiór informacji </t>
  </si>
  <si>
    <t xml:space="preserve">   zawartych w modułach wymaganych do uzyskania Europejskiego Certyfikatu  Umiejętności Komputerowych (ECDL – European Computer Driving Licence).</t>
  </si>
  <si>
    <t>SPECJALNOŚCIOWE</t>
  </si>
  <si>
    <t>PRZEDMIOTY (KURSY)</t>
  </si>
  <si>
    <t xml:space="preserve">  kursy egzaminacyjne</t>
  </si>
  <si>
    <t>Matematyka</t>
  </si>
  <si>
    <t>Humanistyczne</t>
  </si>
  <si>
    <t>Maszynoznawstwo przetwórstwa spożywczego</t>
  </si>
  <si>
    <t>Statystyka inżynierska</t>
  </si>
  <si>
    <t>Podstawy fizyki</t>
  </si>
  <si>
    <t>OGÓLNE</t>
  </si>
  <si>
    <t>Technologie informacyjne</t>
  </si>
  <si>
    <t>Razem  (A+B+C+D)</t>
  </si>
  <si>
    <t>Biochemia</t>
  </si>
  <si>
    <t>Ekologia i ochrona środowiska</t>
  </si>
  <si>
    <t>Maszynoznawstwo ogólne</t>
  </si>
  <si>
    <t>Chemia żywności</t>
  </si>
  <si>
    <t>Ogólna technologia żywności</t>
  </si>
  <si>
    <t>Mikrobiologia ogólna</t>
  </si>
  <si>
    <t>Inżynieria procesowa</t>
  </si>
  <si>
    <t>Podstawy żywienia człowieka</t>
  </si>
  <si>
    <t>Analiza i ocena jakości żywności</t>
  </si>
  <si>
    <t>Opakowania do żywności</t>
  </si>
  <si>
    <t>Rachunkowość</t>
  </si>
  <si>
    <t>Technologia Żywności i Żywienie Człowieka, I stopień, stacjonarne</t>
  </si>
  <si>
    <t>Bezpieczeństwo i higiena pracy</t>
  </si>
  <si>
    <t>Żywienie człowieka i bezpieczeństwo żywności</t>
  </si>
  <si>
    <t>Żywność funkcjonalna i specj. przeznaczenia</t>
  </si>
  <si>
    <t>Higiena żywności i żywienia</t>
  </si>
  <si>
    <t>Dietetyka z profilaktyką</t>
  </si>
  <si>
    <t>Fizjologia żywienia człowieka</t>
  </si>
  <si>
    <t>Linie technologiczne przemysłu spożywczego</t>
  </si>
  <si>
    <t>Procesy i urządzenia mycia</t>
  </si>
  <si>
    <t>Mikrobiologia żywności</t>
  </si>
  <si>
    <t>Inżynieria żywności</t>
  </si>
  <si>
    <t>Biotechnologia żywności</t>
  </si>
  <si>
    <t>Biologia molekularna z podst. genetyki</t>
  </si>
  <si>
    <t>Biotechnologia składników żywności</t>
  </si>
  <si>
    <t>Mikroorganizmy w bitech. żywności</t>
  </si>
  <si>
    <t>Technologia enzymatyczna</t>
  </si>
  <si>
    <t>Technologia gastronomiczna z towaroznaws.</t>
  </si>
  <si>
    <t>Projektowanie technologiczne zakładów przemysłu spożywczego</t>
  </si>
  <si>
    <r>
      <t>P</t>
    </r>
    <r>
      <rPr>
        <vertAlign val="subscript"/>
        <sz val="11"/>
        <rFont val="Arial CE"/>
        <family val="2"/>
        <charset val="238"/>
      </rPr>
      <t>E</t>
    </r>
  </si>
  <si>
    <t>Seminarium dyplomowe (proj.; inż.; egz. dypl.)</t>
  </si>
  <si>
    <t>Humanistyczne I</t>
  </si>
  <si>
    <t>Humanistyczne II</t>
  </si>
  <si>
    <t>Biotechnologia</t>
  </si>
  <si>
    <t>Technika chłodnicza</t>
  </si>
  <si>
    <t>Towaroznawstwo produktów spożywczych</t>
  </si>
  <si>
    <t>Techniki fermentacyjne</t>
  </si>
  <si>
    <t>Biotechnologia żywn. Wygodnej i funkcjonalnej</t>
  </si>
  <si>
    <t>Języki obce: J.angielski; J.niemiecki; J.francuski; J.rosyjski</t>
  </si>
  <si>
    <t>Procesy i urządzenia przemysłu spożywczego</t>
  </si>
  <si>
    <t>Eksploatacja w przemysle spożywczym</t>
  </si>
  <si>
    <t>14/1 Podstawy chłodnictwa</t>
  </si>
  <si>
    <t>14/2 Instalacje chłodnicze</t>
  </si>
  <si>
    <t>13/1 Podstawy przechowalnictwa</t>
  </si>
  <si>
    <t>13/2 Utrwalanie surowców i produktów spożywcz.</t>
  </si>
  <si>
    <t>12/1 Podstawy biotechnologii</t>
  </si>
  <si>
    <t>1.1/2 Socjologia</t>
  </si>
  <si>
    <t>1.2/1 Ergonomia</t>
  </si>
  <si>
    <t>D</t>
  </si>
  <si>
    <t>F</t>
  </si>
  <si>
    <t>D/Ż - Przedmioty specjalnościowe</t>
  </si>
  <si>
    <t>D/Ż-1</t>
  </si>
  <si>
    <t>D/I - Przedmioty specjalnościowe</t>
  </si>
  <si>
    <t>D/I-1</t>
  </si>
  <si>
    <t>D/I-2</t>
  </si>
  <si>
    <t>D/I-3</t>
  </si>
  <si>
    <t>D/I-4</t>
  </si>
  <si>
    <t>D/I-5</t>
  </si>
  <si>
    <t>D/I-6</t>
  </si>
  <si>
    <t>D/I-7</t>
  </si>
  <si>
    <t>D/B - Przedmioty specjalnościowe</t>
  </si>
  <si>
    <t>D/B-1</t>
  </si>
  <si>
    <t>D/B-2</t>
  </si>
  <si>
    <t>D/B-5</t>
  </si>
  <si>
    <t>D/B-6</t>
  </si>
  <si>
    <t>D/B-7</t>
  </si>
  <si>
    <t>Żywienie człowieka - działy wybrane</t>
  </si>
  <si>
    <t>Podstawy prawa żywnościowego</t>
  </si>
  <si>
    <t>12/2 Procesy biotechnologiczne w prod.żywności</t>
  </si>
  <si>
    <t>D/I-8</t>
  </si>
  <si>
    <t>Procesy termiczne w technologii żywności</t>
  </si>
  <si>
    <t>D/B-8</t>
  </si>
  <si>
    <t>Operacje i procesy biotechnologiczne</t>
  </si>
  <si>
    <t>Bioanaliza żywności</t>
  </si>
  <si>
    <t>Sensoryczne metody oceny jakości żywności</t>
  </si>
  <si>
    <t>D/Ż-2</t>
  </si>
  <si>
    <t>D/Ż-3</t>
  </si>
  <si>
    <t>D/Ż-4</t>
  </si>
  <si>
    <t>D/Ż-5</t>
  </si>
  <si>
    <t>D/Ż-6</t>
  </si>
  <si>
    <t>D/Ż-7</t>
  </si>
  <si>
    <t>D/Ż-8</t>
  </si>
  <si>
    <t>Chemia nieorganiczna, organiczna</t>
  </si>
  <si>
    <t>Sem.VIII</t>
  </si>
  <si>
    <t>Komunikacja wizualna</t>
  </si>
  <si>
    <t>Podstawy desingu</t>
  </si>
  <si>
    <t>Projektowanie form opakowań</t>
  </si>
  <si>
    <t>Inżynieria materiałów opakowaniowych</t>
  </si>
  <si>
    <t>Techniki pakowania żywności</t>
  </si>
  <si>
    <t>Konstrukcja opakowań</t>
  </si>
  <si>
    <t>Logistyka opakowanych produktów spoż.</t>
  </si>
  <si>
    <t>Techniki wytwarzania opakowań</t>
  </si>
  <si>
    <t>Projektowanie zakładów gastronomicznych</t>
  </si>
  <si>
    <t>Projektowanie opakowań</t>
  </si>
  <si>
    <t>D/O-1</t>
  </si>
  <si>
    <t>D/O-2</t>
  </si>
  <si>
    <t>D/O-3</t>
  </si>
  <si>
    <t>D/O-4</t>
  </si>
  <si>
    <t>D/O-5</t>
  </si>
  <si>
    <t>D/O-6</t>
  </si>
  <si>
    <t>D/O-7</t>
  </si>
  <si>
    <t>D/O-8</t>
  </si>
  <si>
    <t>KIERUNKOWE</t>
  </si>
  <si>
    <t>Podstawy Ekonomii</t>
  </si>
  <si>
    <t xml:space="preserve"> Higiena i bezpieczeństwo produkcji żywności</t>
  </si>
  <si>
    <t>11/1 Podstawy produkcji surowców roślinnych</t>
  </si>
  <si>
    <t>11/2 Podstawy produkcji surowców zwierzęcych</t>
  </si>
  <si>
    <t>5.1 Technologie przetwórstwa mięsa, mleka</t>
  </si>
  <si>
    <t>5.2 Technologie produktów roślinnych</t>
  </si>
  <si>
    <t>5.3 Technologie gastronomiczne</t>
  </si>
  <si>
    <t>18/1 Technologia wody i ścieków</t>
  </si>
  <si>
    <t>Utrwalane i przechowywanie</t>
  </si>
  <si>
    <t>Technologie</t>
  </si>
  <si>
    <t>specjalnościowe</t>
  </si>
  <si>
    <t>18/2 Gospodarka odpadami w przem. spożywcz.</t>
  </si>
  <si>
    <t>Woda, odpady</t>
  </si>
  <si>
    <t>11/3 Pozyskiwanie surowców rybnych</t>
  </si>
  <si>
    <t xml:space="preserve">19/2 Marketing produktów żywnościowych </t>
  </si>
  <si>
    <t>5.4 Technologie  żywności pochodzenia wodnego</t>
  </si>
  <si>
    <t>Higiena przemysłowa</t>
  </si>
  <si>
    <t>1.1/1 Podstawy kreartwności</t>
  </si>
  <si>
    <t>Grafika inżynierska</t>
  </si>
  <si>
    <t>1.2/2 Organizacja.pracy grupowej</t>
  </si>
  <si>
    <t>Technologia Przetwórstwa Ryb</t>
  </si>
  <si>
    <t>D/R-2</t>
  </si>
  <si>
    <t>D/R-1</t>
  </si>
  <si>
    <t>D/R-3</t>
  </si>
  <si>
    <t>D/R-4</t>
  </si>
  <si>
    <t>D/R-5</t>
  </si>
  <si>
    <t>D/R-6</t>
  </si>
  <si>
    <t>D/R-7</t>
  </si>
  <si>
    <t>D/R-8</t>
  </si>
  <si>
    <t>Technologia przetwórstwa ryb</t>
  </si>
  <si>
    <t>Towaroznawstwo produktów rybnych</t>
  </si>
  <si>
    <t>Higiena produkcji w przemyśle rybnym</t>
  </si>
  <si>
    <t>Opakowania i logistyka w przemyśle rybnym</t>
  </si>
  <si>
    <t>Projektowanie zakładów rybnych</t>
  </si>
  <si>
    <t>Gospodarka rybacka i pozyskiwanie ryb</t>
  </si>
  <si>
    <t xml:space="preserve">Wybrane działy ichtiologii </t>
  </si>
  <si>
    <t>Moduł</t>
  </si>
  <si>
    <t>technologiczny</t>
  </si>
  <si>
    <t>surowcowo-</t>
  </si>
  <si>
    <t>techniczno-</t>
  </si>
  <si>
    <t>organizacyjny</t>
  </si>
  <si>
    <t>Podstawy organizacji i zarządzania</t>
  </si>
  <si>
    <t xml:space="preserve">Pozyskiwanie </t>
  </si>
  <si>
    <t xml:space="preserve"> surowców</t>
  </si>
  <si>
    <t>2015 / 2016</t>
  </si>
  <si>
    <t>semestry 1-8</t>
  </si>
  <si>
    <t xml:space="preserve"> Sem.VI</t>
  </si>
  <si>
    <t>Sem. Vii</t>
  </si>
  <si>
    <t>Praktyka</t>
  </si>
  <si>
    <t>designu</t>
  </si>
  <si>
    <t xml:space="preserve"> D/I1-2-3</t>
  </si>
  <si>
    <t xml:space="preserve">Moduł </t>
  </si>
  <si>
    <t>materiałowo-</t>
  </si>
  <si>
    <t>logistyczny</t>
  </si>
  <si>
    <t xml:space="preserve"> D/I4-5-6-7-8</t>
  </si>
  <si>
    <t>eksploatacyjno</t>
  </si>
  <si>
    <t xml:space="preserve">procesów </t>
  </si>
  <si>
    <t xml:space="preserve">technologicznych </t>
  </si>
  <si>
    <t>projektowy</t>
  </si>
  <si>
    <t>D/I5,6,7,8</t>
  </si>
  <si>
    <t>Projekt umaszynowienia operacji technologicznej</t>
  </si>
  <si>
    <t>D/I1-2-3-4</t>
  </si>
  <si>
    <t>Linie technologiczne przetwórstwa ryb</t>
  </si>
  <si>
    <t>D/R - Przedmioty specjalnościowe</t>
  </si>
  <si>
    <t>biotechnologiczny</t>
  </si>
  <si>
    <t xml:space="preserve">analizy żywności </t>
  </si>
  <si>
    <t xml:space="preserve"> produkcji i</t>
  </si>
  <si>
    <t>D/B-1,2,3</t>
  </si>
  <si>
    <t>D/B-4,5,7,8</t>
  </si>
  <si>
    <t>19/1 Organizacja i zarządzanie w przemyśle spożywcz</t>
  </si>
  <si>
    <t>w przem. spoż.</t>
  </si>
  <si>
    <t>D/B-3</t>
  </si>
  <si>
    <t>D/B-4</t>
  </si>
  <si>
    <t xml:space="preserve"> D/Z-6,7,8</t>
  </si>
  <si>
    <t xml:space="preserve"> żywienia</t>
  </si>
  <si>
    <t xml:space="preserve"> i fizjologii </t>
  </si>
  <si>
    <t>D/Z-1,2,3,4,5</t>
  </si>
  <si>
    <t xml:space="preserve">Praktyka specjalnościowa - 3 miesiące w sem. VI </t>
  </si>
  <si>
    <t>E1</t>
  </si>
  <si>
    <t>E2</t>
  </si>
  <si>
    <t>5.5 Projekt procesu technologicznego- wyb.branża</t>
  </si>
  <si>
    <t>Przedmioty do wyboru</t>
  </si>
  <si>
    <t>Ochrona własności intelektualnej</t>
  </si>
  <si>
    <t>Seminarium zaliczenia praktyki</t>
  </si>
  <si>
    <t>Trendy w przemyśle spożywczym</t>
  </si>
  <si>
    <t>17/1 - produkty</t>
  </si>
  <si>
    <t>17/2 - technologie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</si>
</sst>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0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0"/>
      <name val="Symbol"/>
      <family val="1"/>
      <charset val="2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vertAlign val="subscript"/>
      <sz val="10"/>
      <name val="Arial CE"/>
      <family val="2"/>
      <charset val="238"/>
    </font>
    <font>
      <sz val="11"/>
      <name val="SwitzerlandNarrow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i/>
      <sz val="11"/>
      <name val="Arial CE"/>
      <family val="2"/>
      <charset val="238"/>
    </font>
    <font>
      <sz val="11"/>
      <color indexed="10"/>
      <name val="Arial CE"/>
      <charset val="238"/>
    </font>
    <font>
      <sz val="11"/>
      <name val="Symbol"/>
      <family val="1"/>
      <charset val="2"/>
    </font>
    <font>
      <vertAlign val="subscript"/>
      <sz val="11"/>
      <name val="Arial CE"/>
      <family val="2"/>
      <charset val="238"/>
    </font>
    <font>
      <sz val="11"/>
      <color indexed="53"/>
      <name val="Arial CE"/>
      <family val="2"/>
      <charset val="238"/>
    </font>
    <font>
      <sz val="8"/>
      <name val="Arial CE"/>
      <charset val="238"/>
    </font>
    <font>
      <b/>
      <sz val="11"/>
      <color rgb="FFFF0000"/>
      <name val="Arial CE"/>
      <family val="2"/>
      <charset val="238"/>
    </font>
    <font>
      <b/>
      <sz val="11"/>
      <color rgb="FFFF0000"/>
      <name val="Arial CE"/>
      <charset val="238"/>
    </font>
    <font>
      <b/>
      <sz val="11"/>
      <color rgb="FF0000FF"/>
      <name val="Arial CE"/>
      <family val="2"/>
      <charset val="238"/>
    </font>
    <font>
      <b/>
      <sz val="12"/>
      <color rgb="FF0000FF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9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16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1" applyBorder="0"/>
  </cellStyleXfs>
  <cellXfs count="716">
    <xf numFmtId="0" fontId="0" fillId="0" borderId="0" xfId="0"/>
    <xf numFmtId="0" fontId="4" fillId="0" borderId="0" xfId="0" applyFont="1"/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vertical="center"/>
    </xf>
    <xf numFmtId="0" fontId="1" fillId="3" borderId="11" xfId="0" applyFont="1" applyFill="1" applyBorder="1" applyAlignment="1" applyProtection="1">
      <alignment vertical="center"/>
    </xf>
    <xf numFmtId="0" fontId="1" fillId="3" borderId="12" xfId="0" applyFont="1" applyFill="1" applyBorder="1" applyAlignment="1" applyProtection="1">
      <alignment vertical="center"/>
    </xf>
    <xf numFmtId="0" fontId="1" fillId="3" borderId="13" xfId="0" applyFont="1" applyFill="1" applyBorder="1" applyAlignment="1" applyProtection="1">
      <alignment vertical="center"/>
    </xf>
    <xf numFmtId="0" fontId="2" fillId="3" borderId="14" xfId="0" applyFont="1" applyFill="1" applyBorder="1" applyProtection="1"/>
    <xf numFmtId="0" fontId="2" fillId="0" borderId="0" xfId="0" applyFont="1" applyProtection="1"/>
    <xf numFmtId="0" fontId="1" fillId="3" borderId="11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7" fillId="0" borderId="0" xfId="0" applyFont="1" applyProtection="1"/>
    <xf numFmtId="0" fontId="2" fillId="4" borderId="0" xfId="0" applyFont="1" applyFill="1" applyProtection="1"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0" fontId="14" fillId="0" borderId="0" xfId="0" applyFont="1" applyBorder="1" applyProtection="1"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0" fontId="1" fillId="0" borderId="8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13" fillId="5" borderId="9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3" fillId="5" borderId="15" xfId="0" applyFont="1" applyFill="1" applyBorder="1" applyAlignment="1" applyProtection="1">
      <alignment horizontal="center" vertical="center"/>
      <protection locked="0"/>
    </xf>
    <xf numFmtId="0" fontId="13" fillId="5" borderId="16" xfId="0" applyFont="1" applyFill="1" applyBorder="1" applyAlignment="1" applyProtection="1">
      <alignment horizontal="center" vertical="center"/>
      <protection locked="0"/>
    </xf>
    <xf numFmtId="0" fontId="13" fillId="5" borderId="17" xfId="0" applyFont="1" applyFill="1" applyBorder="1" applyAlignment="1" applyProtection="1">
      <alignment horizontal="center" vertical="center"/>
      <protection locked="0"/>
    </xf>
    <xf numFmtId="0" fontId="13" fillId="5" borderId="19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3" fillId="5" borderId="20" xfId="0" applyFont="1" applyFill="1" applyBorder="1" applyAlignment="1" applyProtection="1">
      <alignment horizontal="center" vertical="center"/>
      <protection locked="0"/>
    </xf>
    <xf numFmtId="0" fontId="13" fillId="5" borderId="21" xfId="0" applyFont="1" applyFill="1" applyBorder="1" applyAlignment="1" applyProtection="1">
      <alignment horizontal="center" vertical="center"/>
      <protection locked="0"/>
    </xf>
    <xf numFmtId="0" fontId="13" fillId="5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Protection="1">
      <protection locked="0"/>
    </xf>
    <xf numFmtId="0" fontId="2" fillId="0" borderId="24" xfId="0" applyFont="1" applyFill="1" applyBorder="1" applyProtection="1">
      <protection locked="0"/>
    </xf>
    <xf numFmtId="0" fontId="14" fillId="0" borderId="0" xfId="0" applyFont="1" applyBorder="1" applyAlignment="1" applyProtection="1"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3" fillId="6" borderId="25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3" fillId="5" borderId="27" xfId="0" applyFont="1" applyFill="1" applyBorder="1" applyAlignment="1" applyProtection="1">
      <alignment horizontal="center" vertical="center"/>
      <protection locked="0"/>
    </xf>
    <xf numFmtId="0" fontId="13" fillId="7" borderId="28" xfId="0" applyFont="1" applyFill="1" applyBorder="1" applyAlignment="1" applyProtection="1">
      <alignment horizontal="center" vertical="center"/>
      <protection locked="0"/>
    </xf>
    <xf numFmtId="0" fontId="13" fillId="5" borderId="9" xfId="0" applyFont="1" applyFill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6" borderId="30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3" borderId="36" xfId="0" applyFont="1" applyFill="1" applyBorder="1" applyAlignment="1" applyProtection="1">
      <alignment horizontal="center" vertical="center"/>
    </xf>
    <xf numFmtId="0" fontId="1" fillId="3" borderId="37" xfId="0" applyFont="1" applyFill="1" applyBorder="1" applyAlignment="1" applyProtection="1">
      <alignment horizontal="center" vertical="center"/>
    </xf>
    <xf numFmtId="0" fontId="1" fillId="3" borderId="38" xfId="0" applyFont="1" applyFill="1" applyBorder="1" applyAlignment="1" applyProtection="1">
      <alignment horizontal="center" vertical="center"/>
    </xf>
    <xf numFmtId="0" fontId="1" fillId="6" borderId="9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7" borderId="28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7" borderId="25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6" borderId="9" xfId="0" applyFont="1" applyFill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7" fillId="4" borderId="0" xfId="0" applyFont="1" applyFill="1" applyProtection="1">
      <protection locked="0"/>
    </xf>
    <xf numFmtId="0" fontId="18" fillId="0" borderId="0" xfId="0" applyFont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>
      <protection locked="0"/>
    </xf>
    <xf numFmtId="0" fontId="13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13" fillId="0" borderId="33" xfId="0" applyFont="1" applyBorder="1" applyAlignment="1" applyProtection="1">
      <alignment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vertical="center"/>
      <protection locked="0"/>
    </xf>
    <xf numFmtId="0" fontId="13" fillId="0" borderId="31" xfId="0" applyFont="1" applyBorder="1" applyAlignment="1" applyProtection="1">
      <alignment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Protection="1">
      <protection locked="0"/>
    </xf>
    <xf numFmtId="0" fontId="23" fillId="0" borderId="0" xfId="0" applyFont="1" applyFill="1" applyProtection="1">
      <protection locked="0"/>
    </xf>
    <xf numFmtId="0" fontId="13" fillId="6" borderId="0" xfId="0" applyFont="1" applyFill="1" applyAlignment="1" applyProtection="1">
      <alignment horizontal="center"/>
      <protection locked="0"/>
    </xf>
    <xf numFmtId="0" fontId="13" fillId="6" borderId="0" xfId="0" applyFont="1" applyFill="1" applyProtection="1">
      <protection locked="0"/>
    </xf>
    <xf numFmtId="0" fontId="13" fillId="0" borderId="9" xfId="0" applyFont="1" applyBorder="1" applyProtection="1"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7" fillId="3" borderId="36" xfId="0" applyFont="1" applyFill="1" applyBorder="1" applyAlignment="1" applyProtection="1">
      <alignment horizontal="center" vertical="center"/>
      <protection locked="0"/>
    </xf>
    <xf numFmtId="0" fontId="17" fillId="3" borderId="41" xfId="0" applyFont="1" applyFill="1" applyBorder="1" applyAlignment="1" applyProtection="1">
      <alignment horizontal="left" vertical="center"/>
      <protection locked="0"/>
    </xf>
    <xf numFmtId="0" fontId="17" fillId="3" borderId="42" xfId="0" applyFont="1" applyFill="1" applyBorder="1" applyAlignment="1" applyProtection="1">
      <alignment horizontal="center" vertical="center"/>
      <protection locked="0"/>
    </xf>
    <xf numFmtId="0" fontId="17" fillId="3" borderId="43" xfId="0" applyFont="1" applyFill="1" applyBorder="1" applyAlignment="1" applyProtection="1">
      <alignment horizontal="center"/>
      <protection locked="0"/>
    </xf>
    <xf numFmtId="0" fontId="17" fillId="3" borderId="14" xfId="0" applyFont="1" applyFill="1" applyBorder="1" applyProtection="1"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0" fontId="2" fillId="0" borderId="53" xfId="0" applyFont="1" applyBorder="1" applyProtection="1">
      <protection locked="0"/>
    </xf>
    <xf numFmtId="0" fontId="2" fillId="0" borderId="54" xfId="0" applyFont="1" applyBorder="1" applyProtection="1"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3" fillId="0" borderId="0" xfId="0" applyFont="1" applyProtection="1"/>
    <xf numFmtId="0" fontId="17" fillId="0" borderId="0" xfId="0" applyFont="1" applyProtection="1"/>
    <xf numFmtId="0" fontId="17" fillId="7" borderId="56" xfId="0" applyFont="1" applyFill="1" applyBorder="1" applyProtection="1">
      <protection locked="0"/>
    </xf>
    <xf numFmtId="0" fontId="2" fillId="7" borderId="56" xfId="0" applyFont="1" applyFill="1" applyBorder="1" applyProtection="1">
      <protection locked="0"/>
    </xf>
    <xf numFmtId="0" fontId="7" fillId="7" borderId="57" xfId="0" applyFont="1" applyFill="1" applyBorder="1" applyAlignment="1" applyProtection="1">
      <alignment horizontal="center" vertical="center"/>
      <protection locked="0"/>
    </xf>
    <xf numFmtId="0" fontId="7" fillId="7" borderId="28" xfId="0" applyFont="1" applyFill="1" applyBorder="1" applyAlignment="1" applyProtection="1">
      <alignment horizontal="center" vertical="center"/>
      <protection locked="0"/>
    </xf>
    <xf numFmtId="0" fontId="1" fillId="6" borderId="25" xfId="0" applyFont="1" applyFill="1" applyBorder="1" applyAlignment="1" applyProtection="1">
      <alignment horizontal="center" vertical="center"/>
      <protection locked="0"/>
    </xf>
    <xf numFmtId="0" fontId="1" fillId="6" borderId="30" xfId="0" applyFont="1" applyFill="1" applyBorder="1" applyAlignment="1" applyProtection="1">
      <alignment horizontal="center" vertical="center"/>
      <protection locked="0"/>
    </xf>
    <xf numFmtId="0" fontId="1" fillId="6" borderId="17" xfId="0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Protection="1">
      <protection locked="0"/>
    </xf>
    <xf numFmtId="0" fontId="17" fillId="9" borderId="0" xfId="0" applyFont="1" applyFill="1" applyProtection="1">
      <protection locked="0"/>
    </xf>
    <xf numFmtId="0" fontId="13" fillId="9" borderId="0" xfId="0" applyFont="1" applyFill="1" applyAlignment="1" applyProtection="1">
      <alignment horizontal="center"/>
      <protection locked="0"/>
    </xf>
    <xf numFmtId="0" fontId="13" fillId="9" borderId="0" xfId="0" applyFont="1" applyFill="1" applyAlignment="1" applyProtection="1">
      <alignment horizontal="center" vertical="center"/>
      <protection locked="0"/>
    </xf>
    <xf numFmtId="0" fontId="13" fillId="9" borderId="0" xfId="0" applyFont="1" applyFill="1" applyProtection="1">
      <protection locked="0"/>
    </xf>
    <xf numFmtId="0" fontId="14" fillId="9" borderId="0" xfId="0" applyFont="1" applyFill="1" applyAlignment="1" applyProtection="1">
      <alignment horizontal="center" vertical="center"/>
      <protection locked="0"/>
    </xf>
    <xf numFmtId="0" fontId="16" fillId="9" borderId="0" xfId="0" applyFont="1" applyFill="1" applyAlignment="1" applyProtection="1">
      <alignment horizontal="center" vertical="center"/>
      <protection locked="0"/>
    </xf>
    <xf numFmtId="0" fontId="14" fillId="9" borderId="0" xfId="0" applyFont="1" applyFill="1" applyBorder="1" applyAlignment="1" applyProtection="1">
      <alignment horizontal="center" vertical="center"/>
      <protection locked="0"/>
    </xf>
    <xf numFmtId="0" fontId="16" fillId="9" borderId="0" xfId="0" applyFont="1" applyFill="1" applyAlignment="1" applyProtection="1">
      <alignment horizontal="center"/>
      <protection locked="0"/>
    </xf>
    <xf numFmtId="0" fontId="17" fillId="9" borderId="0" xfId="0" applyFont="1" applyFill="1" applyAlignment="1" applyProtection="1">
      <alignment horizontal="center" vertical="center"/>
      <protection locked="0"/>
    </xf>
    <xf numFmtId="0" fontId="14" fillId="9" borderId="0" xfId="0" applyFont="1" applyFill="1" applyAlignment="1" applyProtection="1">
      <alignment vertical="center"/>
      <protection locked="0"/>
    </xf>
    <xf numFmtId="0" fontId="16" fillId="9" borderId="0" xfId="0" applyFont="1" applyFill="1" applyProtection="1">
      <protection locked="0"/>
    </xf>
    <xf numFmtId="0" fontId="13" fillId="10" borderId="28" xfId="0" applyFont="1" applyFill="1" applyBorder="1" applyAlignment="1" applyProtection="1">
      <alignment horizontal="center" vertical="center"/>
      <protection locked="0"/>
    </xf>
    <xf numFmtId="0" fontId="1" fillId="0" borderId="67" xfId="0" applyFont="1" applyFill="1" applyBorder="1" applyAlignment="1" applyProtection="1">
      <alignment horizontal="center" vertical="center"/>
      <protection locked="0"/>
    </xf>
    <xf numFmtId="0" fontId="1" fillId="10" borderId="28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Protection="1">
      <protection locked="0"/>
    </xf>
    <xf numFmtId="0" fontId="1" fillId="9" borderId="9" xfId="0" applyFont="1" applyFill="1" applyBorder="1" applyAlignment="1" applyProtection="1">
      <alignment horizontal="center" vertical="center"/>
      <protection locked="0"/>
    </xf>
    <xf numFmtId="0" fontId="13" fillId="9" borderId="25" xfId="0" applyFont="1" applyFill="1" applyBorder="1" applyAlignment="1" applyProtection="1">
      <alignment horizontal="center" vertical="center"/>
      <protection locked="0"/>
    </xf>
    <xf numFmtId="0" fontId="13" fillId="9" borderId="9" xfId="0" applyFont="1" applyFill="1" applyBorder="1" applyAlignment="1" applyProtection="1">
      <alignment horizontal="center" vertical="center"/>
      <protection locked="0"/>
    </xf>
    <xf numFmtId="0" fontId="13" fillId="10" borderId="69" xfId="0" applyFont="1" applyFill="1" applyBorder="1" applyAlignment="1" applyProtection="1">
      <alignment horizontal="center" vertical="center"/>
      <protection locked="0"/>
    </xf>
    <xf numFmtId="0" fontId="1" fillId="10" borderId="69" xfId="0" applyFont="1" applyFill="1" applyBorder="1" applyAlignment="1" applyProtection="1">
      <alignment horizontal="center" vertical="center"/>
      <protection locked="0"/>
    </xf>
    <xf numFmtId="0" fontId="1" fillId="0" borderId="69" xfId="0" applyFont="1" applyBorder="1" applyAlignment="1" applyProtection="1">
      <alignment horizontal="center" vertical="center"/>
      <protection locked="0"/>
    </xf>
    <xf numFmtId="0" fontId="1" fillId="6" borderId="29" xfId="0" applyFont="1" applyFill="1" applyBorder="1" applyAlignment="1" applyProtection="1">
      <alignment horizontal="center" vertical="center"/>
      <protection locked="0"/>
    </xf>
    <xf numFmtId="0" fontId="1" fillId="9" borderId="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6" borderId="30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7" borderId="67" xfId="0" applyFont="1" applyFill="1" applyBorder="1" applyAlignment="1" applyProtection="1">
      <alignment horizontal="center" vertical="center"/>
      <protection locked="0"/>
    </xf>
    <xf numFmtId="0" fontId="13" fillId="0" borderId="67" xfId="0" applyFont="1" applyFill="1" applyBorder="1" applyAlignment="1" applyProtection="1">
      <alignment horizontal="center" vertical="center"/>
      <protection locked="0"/>
    </xf>
    <xf numFmtId="0" fontId="16" fillId="11" borderId="33" xfId="0" applyFont="1" applyFill="1" applyBorder="1" applyAlignment="1" applyProtection="1">
      <alignment horizontal="center" vertical="center"/>
      <protection locked="0"/>
    </xf>
    <xf numFmtId="0" fontId="16" fillId="11" borderId="3" xfId="0" applyFont="1" applyFill="1" applyBorder="1" applyAlignment="1" applyProtection="1">
      <alignment horizontal="center" vertical="center"/>
      <protection locked="0"/>
    </xf>
    <xf numFmtId="0" fontId="27" fillId="5" borderId="3" xfId="0" applyFont="1" applyFill="1" applyBorder="1" applyAlignment="1" applyProtection="1">
      <alignment horizontal="center" vertical="center"/>
      <protection locked="0"/>
    </xf>
    <xf numFmtId="0" fontId="27" fillId="5" borderId="9" xfId="0" applyFont="1" applyFill="1" applyBorder="1" applyAlignment="1" applyProtection="1">
      <alignment horizontal="center" vertical="center"/>
      <protection locked="0"/>
    </xf>
    <xf numFmtId="0" fontId="13" fillId="0" borderId="67" xfId="0" applyFont="1" applyBorder="1" applyAlignment="1" applyProtection="1">
      <alignment horizontal="center" vertical="center"/>
      <protection locked="0"/>
    </xf>
    <xf numFmtId="0" fontId="13" fillId="6" borderId="9" xfId="0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 locked="0"/>
    </xf>
    <xf numFmtId="0" fontId="13" fillId="5" borderId="58" xfId="0" applyFont="1" applyFill="1" applyBorder="1" applyAlignment="1" applyProtection="1">
      <alignment horizontal="center" vertical="center"/>
      <protection locked="0"/>
    </xf>
    <xf numFmtId="0" fontId="16" fillId="0" borderId="76" xfId="0" applyFont="1" applyBorder="1" applyAlignment="1" applyProtection="1">
      <alignment horizontal="center" vertical="center"/>
      <protection locked="0"/>
    </xf>
    <xf numFmtId="0" fontId="13" fillId="5" borderId="76" xfId="0" applyFont="1" applyFill="1" applyBorder="1" applyAlignment="1" applyProtection="1">
      <alignment horizontal="center" vertical="center"/>
      <protection locked="0"/>
    </xf>
    <xf numFmtId="0" fontId="17" fillId="0" borderId="81" xfId="0" applyFont="1" applyBorder="1" applyAlignment="1" applyProtection="1">
      <alignment horizontal="center" vertical="center"/>
      <protection locked="0"/>
    </xf>
    <xf numFmtId="0" fontId="13" fillId="6" borderId="25" xfId="0" applyFont="1" applyFill="1" applyBorder="1" applyAlignment="1" applyProtection="1">
      <alignment horizontal="center" vertical="center"/>
      <protection locked="0"/>
    </xf>
    <xf numFmtId="0" fontId="13" fillId="0" borderId="69" xfId="0" applyFont="1" applyBorder="1" applyAlignment="1" applyProtection="1">
      <alignment horizontal="center" vertical="center"/>
      <protection locked="0"/>
    </xf>
    <xf numFmtId="0" fontId="13" fillId="0" borderId="69" xfId="0" applyFont="1" applyFill="1" applyBorder="1" applyAlignment="1" applyProtection="1">
      <alignment horizontal="center" vertical="center"/>
      <protection locked="0"/>
    </xf>
    <xf numFmtId="0" fontId="13" fillId="9" borderId="69" xfId="0" applyFont="1" applyFill="1" applyBorder="1" applyAlignment="1" applyProtection="1">
      <alignment horizontal="center" vertical="center"/>
      <protection locked="0"/>
    </xf>
    <xf numFmtId="0" fontId="13" fillId="6" borderId="69" xfId="0" applyFont="1" applyFill="1" applyBorder="1" applyAlignment="1" applyProtection="1">
      <alignment horizontal="center" vertical="center"/>
      <protection locked="0"/>
    </xf>
    <xf numFmtId="0" fontId="16" fillId="0" borderId="69" xfId="0" applyFont="1" applyBorder="1" applyAlignment="1" applyProtection="1">
      <alignment horizontal="center" vertical="center"/>
      <protection locked="0"/>
    </xf>
    <xf numFmtId="0" fontId="13" fillId="5" borderId="25" xfId="0" applyFont="1" applyFill="1" applyBorder="1" applyAlignment="1" applyProtection="1">
      <alignment horizontal="center" vertical="center"/>
      <protection locked="0"/>
    </xf>
    <xf numFmtId="0" fontId="13" fillId="0" borderId="75" xfId="0" applyFont="1" applyBorder="1" applyAlignment="1" applyProtection="1">
      <alignment horizontal="center" vertical="center"/>
      <protection locked="0"/>
    </xf>
    <xf numFmtId="0" fontId="27" fillId="5" borderId="69" xfId="0" applyFont="1" applyFill="1" applyBorder="1" applyAlignment="1" applyProtection="1">
      <alignment horizontal="center" vertical="center"/>
      <protection locked="0"/>
    </xf>
    <xf numFmtId="0" fontId="17" fillId="3" borderId="72" xfId="0" applyFont="1" applyFill="1" applyBorder="1" applyAlignment="1" applyProtection="1">
      <alignment horizontal="center" vertical="center"/>
      <protection locked="0"/>
    </xf>
    <xf numFmtId="0" fontId="13" fillId="5" borderId="33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3" fillId="5" borderId="8" xfId="0" applyFont="1" applyFill="1" applyBorder="1" applyAlignment="1" applyProtection="1">
      <alignment horizontal="center" vertical="center"/>
      <protection locked="0"/>
    </xf>
    <xf numFmtId="0" fontId="13" fillId="6" borderId="8" xfId="0" applyFont="1" applyFill="1" applyBorder="1" applyAlignment="1" applyProtection="1">
      <alignment horizontal="center" vertical="center"/>
      <protection locked="0"/>
    </xf>
    <xf numFmtId="0" fontId="17" fillId="0" borderId="8" xfId="0" applyFont="1" applyBorder="1" applyProtection="1"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9" borderId="8" xfId="0" applyFont="1" applyFill="1" applyBorder="1" applyAlignment="1" applyProtection="1">
      <alignment horizontal="center" vertical="center"/>
      <protection locked="0"/>
    </xf>
    <xf numFmtId="0" fontId="13" fillId="5" borderId="88" xfId="0" applyFont="1" applyFill="1" applyBorder="1" applyAlignment="1" applyProtection="1">
      <alignment horizontal="center" vertical="center"/>
      <protection locked="0"/>
    </xf>
    <xf numFmtId="0" fontId="13" fillId="9" borderId="87" xfId="0" applyFont="1" applyFill="1" applyBorder="1" applyAlignment="1" applyProtection="1">
      <alignment horizontal="center" vertical="center"/>
      <protection locked="0"/>
    </xf>
    <xf numFmtId="0" fontId="27" fillId="5" borderId="25" xfId="0" applyFont="1" applyFill="1" applyBorder="1" applyAlignment="1" applyProtection="1">
      <alignment horizontal="center" vertical="center"/>
      <protection locked="0"/>
    </xf>
    <xf numFmtId="0" fontId="13" fillId="0" borderId="25" xfId="0" applyFont="1" applyBorder="1" applyProtection="1">
      <protection locked="0"/>
    </xf>
    <xf numFmtId="0" fontId="27" fillId="5" borderId="8" xfId="0" applyFont="1" applyFill="1" applyBorder="1" applyAlignment="1" applyProtection="1">
      <alignment horizontal="center" vertical="center"/>
      <protection locked="0"/>
    </xf>
    <xf numFmtId="0" fontId="13" fillId="4" borderId="17" xfId="0" applyFont="1" applyFill="1" applyBorder="1" applyAlignment="1" applyProtection="1">
      <alignment horizontal="center" vertical="center"/>
      <protection locked="0"/>
    </xf>
    <xf numFmtId="0" fontId="13" fillId="4" borderId="30" xfId="0" applyFont="1" applyFill="1" applyBorder="1" applyAlignment="1" applyProtection="1">
      <alignment horizontal="center" vertical="center"/>
      <protection locked="0"/>
    </xf>
    <xf numFmtId="0" fontId="13" fillId="10" borderId="25" xfId="0" applyFont="1" applyFill="1" applyBorder="1" applyAlignment="1" applyProtection="1">
      <alignment horizontal="center" vertical="center"/>
      <protection locked="0"/>
    </xf>
    <xf numFmtId="0" fontId="13" fillId="0" borderId="61" xfId="0" applyFont="1" applyFill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9" borderId="33" xfId="0" applyFont="1" applyFill="1" applyBorder="1" applyAlignment="1" applyProtection="1">
      <alignment horizontal="center" vertical="center"/>
      <protection locked="0"/>
    </xf>
    <xf numFmtId="0" fontId="13" fillId="9" borderId="3" xfId="0" applyFont="1" applyFill="1" applyBorder="1" applyAlignment="1" applyProtection="1">
      <alignment horizontal="center" vertical="center"/>
      <protection locked="0"/>
    </xf>
    <xf numFmtId="0" fontId="13" fillId="9" borderId="61" xfId="0" applyFont="1" applyFill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6" fillId="9" borderId="87" xfId="0" applyFont="1" applyFill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9" borderId="16" xfId="0" applyFont="1" applyFill="1" applyBorder="1" applyAlignment="1" applyProtection="1">
      <alignment horizontal="center" vertical="center"/>
      <protection locked="0"/>
    </xf>
    <xf numFmtId="0" fontId="7" fillId="9" borderId="29" xfId="0" applyFont="1" applyFill="1" applyBorder="1" applyAlignment="1" applyProtection="1">
      <alignment horizontal="center" vertical="center" wrapText="1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71" xfId="0" applyFont="1" applyFill="1" applyBorder="1" applyAlignment="1" applyProtection="1">
      <alignment horizontal="center" vertical="center"/>
      <protection locked="0"/>
    </xf>
    <xf numFmtId="0" fontId="13" fillId="9" borderId="75" xfId="0" applyFont="1" applyFill="1" applyBorder="1" applyAlignment="1" applyProtection="1">
      <alignment horizontal="center" vertical="center"/>
      <protection locked="0"/>
    </xf>
    <xf numFmtId="0" fontId="13" fillId="5" borderId="3" xfId="0" applyFont="1" applyFill="1" applyBorder="1" applyAlignment="1" applyProtection="1">
      <alignment horizontal="center" vertical="center"/>
      <protection locked="0"/>
    </xf>
    <xf numFmtId="0" fontId="16" fillId="9" borderId="16" xfId="0" applyFont="1" applyFill="1" applyBorder="1" applyAlignment="1" applyProtection="1">
      <alignment horizontal="center" vertical="center"/>
      <protection locked="0"/>
    </xf>
    <xf numFmtId="0" fontId="13" fillId="6" borderId="9" xfId="0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9" borderId="88" xfId="0" applyFont="1" applyFill="1" applyBorder="1" applyAlignment="1" applyProtection="1">
      <alignment horizontal="center" vertical="center"/>
      <protection locked="0"/>
    </xf>
    <xf numFmtId="0" fontId="13" fillId="6" borderId="61" xfId="0" applyFont="1" applyFill="1" applyBorder="1" applyAlignment="1" applyProtection="1">
      <alignment horizontal="center" vertical="center"/>
      <protection locked="0"/>
    </xf>
    <xf numFmtId="0" fontId="13" fillId="9" borderId="61" xfId="0" applyFont="1" applyFill="1" applyBorder="1" applyAlignment="1" applyProtection="1">
      <alignment horizontal="center" vertical="center"/>
      <protection locked="0"/>
    </xf>
    <xf numFmtId="0" fontId="13" fillId="9" borderId="27" xfId="0" applyFont="1" applyFill="1" applyBorder="1" applyAlignment="1" applyProtection="1">
      <alignment horizontal="center" vertical="center"/>
      <protection locked="0"/>
    </xf>
    <xf numFmtId="0" fontId="13" fillId="9" borderId="76" xfId="0" applyFont="1" applyFill="1" applyBorder="1" applyAlignment="1" applyProtection="1">
      <alignment horizontal="center" vertical="center"/>
      <protection locked="0"/>
    </xf>
    <xf numFmtId="0" fontId="17" fillId="9" borderId="25" xfId="0" applyFont="1" applyFill="1" applyBorder="1" applyAlignment="1" applyProtection="1">
      <alignment horizontal="center" vertical="center"/>
      <protection locked="0"/>
    </xf>
    <xf numFmtId="0" fontId="17" fillId="9" borderId="9" xfId="0" applyFont="1" applyFill="1" applyBorder="1" applyAlignment="1" applyProtection="1">
      <alignment horizontal="center" vertical="center"/>
      <protection locked="0"/>
    </xf>
    <xf numFmtId="0" fontId="13" fillId="9" borderId="89" xfId="0" applyFont="1" applyFill="1" applyBorder="1" applyAlignment="1" applyProtection="1">
      <alignment horizontal="center" vertical="center"/>
      <protection locked="0"/>
    </xf>
    <xf numFmtId="0" fontId="17" fillId="9" borderId="9" xfId="0" applyFont="1" applyFill="1" applyBorder="1" applyProtection="1">
      <protection locked="0"/>
    </xf>
    <xf numFmtId="0" fontId="17" fillId="12" borderId="86" xfId="0" applyFont="1" applyFill="1" applyBorder="1" applyAlignment="1" applyProtection="1">
      <alignment horizontal="center" vertical="center"/>
      <protection locked="0"/>
    </xf>
    <xf numFmtId="0" fontId="13" fillId="12" borderId="73" xfId="0" applyFont="1" applyFill="1" applyBorder="1" applyAlignment="1" applyProtection="1">
      <alignment horizontal="center" vertical="center"/>
      <protection locked="0"/>
    </xf>
    <xf numFmtId="0" fontId="13" fillId="12" borderId="3" xfId="0" applyFont="1" applyFill="1" applyBorder="1" applyAlignment="1" applyProtection="1">
      <alignment vertical="center"/>
      <protection locked="0"/>
    </xf>
    <xf numFmtId="0" fontId="13" fillId="12" borderId="79" xfId="0" applyFont="1" applyFill="1" applyBorder="1" applyAlignment="1" applyProtection="1">
      <alignment horizontal="center" vertical="center"/>
      <protection locked="0"/>
    </xf>
    <xf numFmtId="0" fontId="13" fillId="12" borderId="68" xfId="0" applyFont="1" applyFill="1" applyBorder="1" applyAlignment="1" applyProtection="1">
      <alignment horizontal="center" vertical="center"/>
      <protection locked="0"/>
    </xf>
    <xf numFmtId="0" fontId="13" fillId="12" borderId="84" xfId="0" applyFont="1" applyFill="1" applyBorder="1" applyAlignment="1" applyProtection="1">
      <alignment horizontal="center" vertical="center"/>
      <protection locked="0"/>
    </xf>
    <xf numFmtId="0" fontId="13" fillId="12" borderId="76" xfId="0" applyFont="1" applyFill="1" applyBorder="1" applyAlignment="1" applyProtection="1">
      <alignment horizontal="center" vertical="center"/>
      <protection locked="0"/>
    </xf>
    <xf numFmtId="0" fontId="13" fillId="12" borderId="76" xfId="0" applyFont="1" applyFill="1" applyBorder="1" applyAlignment="1" applyProtection="1">
      <alignment vertical="center"/>
      <protection locked="0"/>
    </xf>
    <xf numFmtId="0" fontId="13" fillId="12" borderId="31" xfId="0" applyFont="1" applyFill="1" applyBorder="1" applyAlignment="1" applyProtection="1">
      <alignment horizontal="center" vertical="center"/>
      <protection locked="0"/>
    </xf>
    <xf numFmtId="0" fontId="25" fillId="12" borderId="31" xfId="0" applyFont="1" applyFill="1" applyBorder="1" applyAlignment="1" applyProtection="1">
      <alignment horizontal="center" vertical="center"/>
      <protection locked="0"/>
    </xf>
    <xf numFmtId="0" fontId="28" fillId="12" borderId="33" xfId="0" applyFont="1" applyFill="1" applyBorder="1" applyAlignment="1" applyProtection="1">
      <alignment horizontal="center" vertical="center"/>
      <protection locked="0"/>
    </xf>
    <xf numFmtId="0" fontId="17" fillId="12" borderId="4" xfId="0" applyFont="1" applyFill="1" applyBorder="1" applyAlignment="1" applyProtection="1">
      <alignment horizontal="center" vertical="center"/>
      <protection locked="0"/>
    </xf>
    <xf numFmtId="164" fontId="13" fillId="12" borderId="16" xfId="0" applyNumberFormat="1" applyFont="1" applyFill="1" applyBorder="1" applyAlignment="1" applyProtection="1">
      <alignment horizontal="center" vertical="center"/>
      <protection locked="0"/>
    </xf>
    <xf numFmtId="0" fontId="13" fillId="12" borderId="3" xfId="0" applyFont="1" applyFill="1" applyBorder="1" applyAlignment="1" applyProtection="1">
      <alignment horizontal="center" vertical="center"/>
      <protection locked="0"/>
    </xf>
    <xf numFmtId="0" fontId="13" fillId="12" borderId="9" xfId="0" applyFont="1" applyFill="1" applyBorder="1" applyAlignment="1" applyProtection="1">
      <alignment horizontal="center" vertical="center"/>
      <protection locked="0"/>
    </xf>
    <xf numFmtId="0" fontId="13" fillId="12" borderId="10" xfId="0" applyFont="1" applyFill="1" applyBorder="1" applyAlignment="1" applyProtection="1">
      <alignment horizontal="center" vertical="center"/>
      <protection locked="0"/>
    </xf>
    <xf numFmtId="1" fontId="13" fillId="12" borderId="70" xfId="0" applyNumberFormat="1" applyFont="1" applyFill="1" applyBorder="1" applyAlignment="1" applyProtection="1">
      <alignment horizontal="center" vertical="center"/>
      <protection locked="0"/>
    </xf>
    <xf numFmtId="0" fontId="13" fillId="12" borderId="45" xfId="0" applyFont="1" applyFill="1" applyBorder="1" applyAlignment="1" applyProtection="1">
      <alignment horizontal="center" vertical="center"/>
      <protection locked="0"/>
    </xf>
    <xf numFmtId="0" fontId="16" fillId="12" borderId="10" xfId="0" applyFont="1" applyFill="1" applyBorder="1" applyAlignment="1" applyProtection="1">
      <alignment horizontal="center" vertical="center"/>
      <protection locked="0"/>
    </xf>
    <xf numFmtId="0" fontId="13" fillId="12" borderId="70" xfId="0" applyFont="1" applyFill="1" applyBorder="1" applyAlignment="1" applyProtection="1">
      <alignment horizontal="center" vertical="center"/>
      <protection locked="0"/>
    </xf>
    <xf numFmtId="0" fontId="13" fillId="12" borderId="16" xfId="0" applyFont="1" applyFill="1" applyBorder="1" applyAlignment="1" applyProtection="1">
      <alignment horizontal="center" vertical="center"/>
      <protection locked="0"/>
    </xf>
    <xf numFmtId="0" fontId="25" fillId="12" borderId="10" xfId="0" applyFont="1" applyFill="1" applyBorder="1" applyAlignment="1" applyProtection="1">
      <alignment horizontal="center" vertical="center"/>
      <protection locked="0"/>
    </xf>
    <xf numFmtId="0" fontId="1" fillId="9" borderId="25" xfId="0" applyFont="1" applyFill="1" applyBorder="1" applyAlignment="1" applyProtection="1">
      <alignment horizontal="center" vertical="center"/>
      <protection locked="0"/>
    </xf>
    <xf numFmtId="0" fontId="1" fillId="9" borderId="94" xfId="0" applyFont="1" applyFill="1" applyBorder="1" applyAlignment="1" applyProtection="1">
      <alignment horizontal="center" vertical="center"/>
      <protection locked="0"/>
    </xf>
    <xf numFmtId="0" fontId="2" fillId="13" borderId="0" xfId="0" applyFont="1" applyFill="1" applyProtection="1">
      <protection locked="0"/>
    </xf>
    <xf numFmtId="0" fontId="2" fillId="14" borderId="0" xfId="0" applyFont="1" applyFill="1" applyProtection="1">
      <protection locked="0"/>
    </xf>
    <xf numFmtId="0" fontId="29" fillId="0" borderId="5" xfId="0" applyFont="1" applyBorder="1" applyAlignment="1" applyProtection="1">
      <alignment horizontal="center" vertical="center"/>
      <protection locked="0"/>
    </xf>
    <xf numFmtId="0" fontId="29" fillId="0" borderId="6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29" fillId="2" borderId="4" xfId="0" applyFont="1" applyFill="1" applyBorder="1" applyAlignment="1" applyProtection="1">
      <alignment horizontal="center" vertical="center"/>
      <protection locked="0"/>
    </xf>
    <xf numFmtId="0" fontId="13" fillId="12" borderId="31" xfId="0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61" xfId="0" applyFont="1" applyBorder="1" applyAlignment="1" applyProtection="1">
      <alignment horizontal="center" vertical="center"/>
      <protection locked="0"/>
    </xf>
    <xf numFmtId="0" fontId="13" fillId="9" borderId="16" xfId="0" applyFont="1" applyFill="1" applyBorder="1" applyAlignment="1" applyProtection="1">
      <alignment horizontal="center" vertical="center"/>
      <protection locked="0"/>
    </xf>
    <xf numFmtId="0" fontId="13" fillId="6" borderId="16" xfId="0" applyFont="1" applyFill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14" fillId="9" borderId="17" xfId="0" applyFont="1" applyFill="1" applyBorder="1" applyAlignment="1" applyProtection="1">
      <alignment horizontal="center" vertical="center" wrapText="1"/>
      <protection locked="0"/>
    </xf>
    <xf numFmtId="0" fontId="14" fillId="4" borderId="29" xfId="0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6" fillId="9" borderId="53" xfId="0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6" fillId="9" borderId="33" xfId="0" applyFont="1" applyFill="1" applyBorder="1" applyAlignment="1" applyProtection="1">
      <alignment horizontal="center" vertical="center"/>
      <protection locked="0"/>
    </xf>
    <xf numFmtId="0" fontId="16" fillId="9" borderId="3" xfId="0" applyFont="1" applyFill="1" applyBorder="1" applyAlignment="1" applyProtection="1">
      <alignment horizontal="center" vertical="center"/>
      <protection locked="0"/>
    </xf>
    <xf numFmtId="0" fontId="13" fillId="15" borderId="32" xfId="0" applyFont="1" applyFill="1" applyBorder="1" applyAlignment="1" applyProtection="1">
      <alignment horizontal="center" vertical="center"/>
      <protection locked="0"/>
    </xf>
    <xf numFmtId="0" fontId="17" fillId="3" borderId="4" xfId="0" applyFont="1" applyFill="1" applyBorder="1" applyAlignment="1" applyProtection="1">
      <alignment horizontal="center" vertical="center"/>
      <protection locked="0"/>
    </xf>
    <xf numFmtId="0" fontId="27" fillId="15" borderId="10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9" borderId="31" xfId="0" applyFont="1" applyFill="1" applyBorder="1" applyAlignment="1" applyProtection="1">
      <alignment horizontal="center" vertical="center"/>
      <protection locked="0"/>
    </xf>
    <xf numFmtId="0" fontId="14" fillId="4" borderId="17" xfId="0" applyFont="1" applyFill="1" applyBorder="1" applyAlignment="1" applyProtection="1">
      <alignment horizontal="left" vertical="center"/>
      <protection locked="0"/>
    </xf>
    <xf numFmtId="0" fontId="14" fillId="4" borderId="29" xfId="0" applyFont="1" applyFill="1" applyBorder="1" applyAlignment="1" applyProtection="1">
      <alignment horizontal="left" vertical="center"/>
      <protection locked="0"/>
    </xf>
    <xf numFmtId="0" fontId="14" fillId="4" borderId="30" xfId="0" applyFont="1" applyFill="1" applyBorder="1" applyAlignment="1" applyProtection="1">
      <alignment horizontal="left" vertical="center"/>
      <protection locked="0"/>
    </xf>
    <xf numFmtId="0" fontId="13" fillId="0" borderId="76" xfId="0" applyFont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10" borderId="99" xfId="0" applyFont="1" applyFill="1" applyBorder="1" applyAlignment="1" applyProtection="1">
      <alignment horizontal="center" vertical="center"/>
      <protection locked="0"/>
    </xf>
    <xf numFmtId="0" fontId="1" fillId="3" borderId="100" xfId="0" applyFont="1" applyFill="1" applyBorder="1" applyAlignment="1" applyProtection="1">
      <alignment horizontal="center" vertical="center"/>
    </xf>
    <xf numFmtId="0" fontId="2" fillId="0" borderId="14" xfId="0" applyFont="1" applyBorder="1" applyProtection="1">
      <protection locked="0"/>
    </xf>
    <xf numFmtId="0" fontId="1" fillId="0" borderId="98" xfId="0" applyFont="1" applyBorder="1" applyAlignment="1" applyProtection="1">
      <alignment horizontal="center" vertical="center"/>
      <protection locked="0"/>
    </xf>
    <xf numFmtId="0" fontId="1" fillId="10" borderId="101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6" fillId="2" borderId="70" xfId="0" applyFont="1" applyFill="1" applyBorder="1" applyAlignment="1" applyProtection="1">
      <alignment horizontal="center" vertical="center"/>
      <protection locked="0"/>
    </xf>
    <xf numFmtId="0" fontId="1" fillId="10" borderId="9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9" borderId="31" xfId="0" applyFont="1" applyFill="1" applyBorder="1" applyAlignment="1" applyProtection="1">
      <alignment horizontal="center" vertical="center"/>
      <protection locked="0"/>
    </xf>
    <xf numFmtId="0" fontId="2" fillId="15" borderId="31" xfId="0" applyFont="1" applyFill="1" applyBorder="1" applyAlignment="1" applyProtection="1">
      <alignment horizontal="center" vertical="center"/>
      <protection locked="0"/>
    </xf>
    <xf numFmtId="0" fontId="2" fillId="15" borderId="48" xfId="0" applyFont="1" applyFill="1" applyBorder="1" applyAlignment="1" applyProtection="1">
      <alignment horizontal="center" vertical="center"/>
      <protection locked="0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1" fillId="0" borderId="53" xfId="0" applyFont="1" applyFill="1" applyBorder="1" applyAlignment="1" applyProtection="1">
      <alignment horizontal="center" vertical="center"/>
      <protection locked="0"/>
    </xf>
    <xf numFmtId="0" fontId="1" fillId="0" borderId="104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1" fillId="6" borderId="61" xfId="0" applyFont="1" applyFill="1" applyBorder="1" applyAlignment="1" applyProtection="1">
      <alignment horizontal="center" vertical="center"/>
      <protection locked="0"/>
    </xf>
    <xf numFmtId="0" fontId="1" fillId="0" borderId="90" xfId="0" applyFont="1" applyFill="1" applyBorder="1" applyAlignment="1" applyProtection="1">
      <alignment horizontal="center" vertical="center"/>
      <protection locked="0"/>
    </xf>
    <xf numFmtId="0" fontId="1" fillId="9" borderId="31" xfId="0" applyFont="1" applyFill="1" applyBorder="1" applyAlignment="1" applyProtection="1">
      <alignment horizontal="center" vertical="center"/>
      <protection locked="0"/>
    </xf>
    <xf numFmtId="0" fontId="1" fillId="10" borderId="105" xfId="0" applyFont="1" applyFill="1" applyBorder="1" applyAlignment="1" applyProtection="1">
      <alignment horizontal="center" vertical="center"/>
      <protection locked="0"/>
    </xf>
    <xf numFmtId="0" fontId="1" fillId="0" borderId="87" xfId="0" applyFont="1" applyBorder="1" applyAlignment="1" applyProtection="1">
      <alignment horizontal="center" vertical="center"/>
      <protection locked="0"/>
    </xf>
    <xf numFmtId="0" fontId="1" fillId="9" borderId="48" xfId="0" applyFont="1" applyFill="1" applyBorder="1" applyAlignment="1" applyProtection="1">
      <alignment horizontal="center" vertical="center"/>
      <protection locked="0"/>
    </xf>
    <xf numFmtId="0" fontId="2" fillId="15" borderId="43" xfId="0" applyFont="1" applyFill="1" applyBorder="1" applyProtection="1">
      <protection locked="0"/>
    </xf>
    <xf numFmtId="0" fontId="2" fillId="15" borderId="15" xfId="0" applyFont="1" applyFill="1" applyBorder="1" applyProtection="1">
      <protection locked="0"/>
    </xf>
    <xf numFmtId="0" fontId="2" fillId="15" borderId="62" xfId="0" applyFont="1" applyFill="1" applyBorder="1" applyProtection="1">
      <protection locked="0"/>
    </xf>
    <xf numFmtId="0" fontId="2" fillId="15" borderId="0" xfId="0" applyFont="1" applyFill="1" applyProtection="1">
      <protection locked="0"/>
    </xf>
    <xf numFmtId="0" fontId="29" fillId="15" borderId="0" xfId="0" applyFont="1" applyFill="1" applyProtection="1">
      <protection locked="0"/>
    </xf>
    <xf numFmtId="0" fontId="24" fillId="0" borderId="3" xfId="0" applyFont="1" applyFill="1" applyBorder="1" applyAlignment="1" applyProtection="1">
      <alignment vertical="center" wrapText="1"/>
      <protection locked="0"/>
    </xf>
    <xf numFmtId="0" fontId="6" fillId="9" borderId="31" xfId="0" applyFont="1" applyFill="1" applyBorder="1" applyAlignment="1" applyProtection="1">
      <alignment horizontal="center" vertical="center"/>
      <protection locked="0"/>
    </xf>
    <xf numFmtId="0" fontId="1" fillId="7" borderId="99" xfId="0" applyFont="1" applyFill="1" applyBorder="1" applyAlignment="1" applyProtection="1">
      <alignment horizontal="center" vertical="center"/>
      <protection locked="0"/>
    </xf>
    <xf numFmtId="0" fontId="1" fillId="0" borderId="67" xfId="0" applyFont="1" applyBorder="1" applyAlignment="1" applyProtection="1">
      <alignment horizontal="center" vertical="center"/>
      <protection locked="0"/>
    </xf>
    <xf numFmtId="0" fontId="2" fillId="9" borderId="19" xfId="0" applyFont="1" applyFill="1" applyBorder="1" applyAlignment="1" applyProtection="1">
      <alignment horizontal="center" vertical="center"/>
      <protection locked="0"/>
    </xf>
    <xf numFmtId="0" fontId="6" fillId="9" borderId="19" xfId="0" applyFont="1" applyFill="1" applyBorder="1" applyAlignment="1" applyProtection="1">
      <alignment horizontal="center" vertical="center"/>
      <protection locked="0"/>
    </xf>
    <xf numFmtId="0" fontId="1" fillId="7" borderId="95" xfId="0" applyFont="1" applyFill="1" applyBorder="1" applyAlignment="1" applyProtection="1">
      <alignment horizontal="center" vertical="center"/>
      <protection locked="0"/>
    </xf>
    <xf numFmtId="0" fontId="1" fillId="0" borderId="61" xfId="0" applyFont="1" applyBorder="1" applyAlignment="1" applyProtection="1">
      <alignment horizontal="center" vertical="center"/>
      <protection locked="0"/>
    </xf>
    <xf numFmtId="0" fontId="1" fillId="9" borderId="104" xfId="0" applyFont="1" applyFill="1" applyBorder="1" applyAlignment="1" applyProtection="1">
      <alignment horizontal="center" vertical="center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0" fontId="1" fillId="9" borderId="106" xfId="0" applyFont="1" applyFill="1" applyBorder="1" applyAlignment="1" applyProtection="1">
      <alignment horizontal="center" vertical="center"/>
      <protection locked="0"/>
    </xf>
    <xf numFmtId="0" fontId="2" fillId="15" borderId="39" xfId="0" applyFont="1" applyFill="1" applyBorder="1" applyAlignment="1" applyProtection="1">
      <alignment horizontal="center" vertical="center"/>
      <protection locked="0"/>
    </xf>
    <xf numFmtId="0" fontId="2" fillId="15" borderId="19" xfId="0" applyFont="1" applyFill="1" applyBorder="1" applyAlignment="1" applyProtection="1">
      <alignment horizontal="center" vertical="center"/>
      <protection locked="0"/>
    </xf>
    <xf numFmtId="0" fontId="6" fillId="15" borderId="33" xfId="0" applyFont="1" applyFill="1" applyBorder="1" applyAlignment="1" applyProtection="1">
      <alignment horizontal="center" vertical="center"/>
      <protection locked="0"/>
    </xf>
    <xf numFmtId="0" fontId="6" fillId="15" borderId="3" xfId="0" applyFont="1" applyFill="1" applyBorder="1" applyAlignment="1" applyProtection="1">
      <alignment horizontal="center" vertical="center"/>
      <protection locked="0"/>
    </xf>
    <xf numFmtId="0" fontId="6" fillId="15" borderId="31" xfId="0" applyFont="1" applyFill="1" applyBorder="1" applyAlignment="1" applyProtection="1">
      <alignment horizontal="center" vertical="center"/>
      <protection locked="0"/>
    </xf>
    <xf numFmtId="0" fontId="6" fillId="15" borderId="19" xfId="0" applyFont="1" applyFill="1" applyBorder="1" applyAlignment="1" applyProtection="1">
      <alignment horizontal="center" vertical="center"/>
      <protection locked="0"/>
    </xf>
    <xf numFmtId="0" fontId="1" fillId="3" borderId="107" xfId="0" applyFont="1" applyFill="1" applyBorder="1" applyAlignment="1" applyProtection="1">
      <alignment horizontal="center" vertical="center"/>
    </xf>
    <xf numFmtId="0" fontId="2" fillId="2" borderId="6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4" borderId="15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12" fillId="15" borderId="0" xfId="0" applyFont="1" applyFill="1" applyProtection="1"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9" borderId="68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Protection="1"/>
    <xf numFmtId="0" fontId="1" fillId="0" borderId="108" xfId="0" applyFont="1" applyBorder="1" applyAlignment="1" applyProtection="1">
      <alignment horizontal="center" vertical="center"/>
      <protection locked="0"/>
    </xf>
    <xf numFmtId="0" fontId="1" fillId="10" borderId="109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Protection="1"/>
    <xf numFmtId="0" fontId="2" fillId="0" borderId="39" xfId="0" applyFont="1" applyBorder="1" applyProtection="1"/>
    <xf numFmtId="0" fontId="2" fillId="10" borderId="110" xfId="0" applyFont="1" applyFill="1" applyBorder="1" applyAlignment="1" applyProtection="1">
      <alignment horizontal="center" vertical="center"/>
      <protection locked="0"/>
    </xf>
    <xf numFmtId="0" fontId="2" fillId="10" borderId="111" xfId="0" applyFont="1" applyFill="1" applyBorder="1" applyAlignment="1" applyProtection="1">
      <alignment horizontal="center" vertical="center"/>
      <protection locked="0"/>
    </xf>
    <xf numFmtId="0" fontId="1" fillId="10" borderId="112" xfId="0" applyFont="1" applyFill="1" applyBorder="1" applyAlignment="1" applyProtection="1">
      <alignment horizontal="center" vertical="center"/>
      <protection locked="0"/>
    </xf>
    <xf numFmtId="0" fontId="1" fillId="10" borderId="111" xfId="0" applyFont="1" applyFill="1" applyBorder="1" applyAlignment="1" applyProtection="1">
      <alignment horizontal="center" vertical="center"/>
      <protection locked="0"/>
    </xf>
    <xf numFmtId="0" fontId="1" fillId="9" borderId="55" xfId="0" applyFont="1" applyFill="1" applyBorder="1" applyAlignment="1" applyProtection="1">
      <alignment horizontal="center" vertical="center"/>
      <protection locked="0"/>
    </xf>
    <xf numFmtId="0" fontId="1" fillId="9" borderId="87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3" fillId="9" borderId="9" xfId="0" applyFont="1" applyFill="1" applyBorder="1" applyAlignment="1" applyProtection="1">
      <alignment horizontal="left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9" borderId="16" xfId="0" applyFont="1" applyFill="1" applyBorder="1" applyAlignment="1" applyProtection="1">
      <alignment horizontal="center" vertical="center"/>
      <protection locked="0"/>
    </xf>
    <xf numFmtId="0" fontId="13" fillId="9" borderId="61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3" fillId="9" borderId="68" xfId="0" applyFont="1" applyFill="1" applyBorder="1" applyAlignment="1" applyProtection="1">
      <alignment horizontal="center" vertical="center"/>
      <protection locked="0"/>
    </xf>
    <xf numFmtId="0" fontId="13" fillId="9" borderId="17" xfId="0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12" borderId="18" xfId="0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9" borderId="61" xfId="0" applyFont="1" applyFill="1" applyBorder="1" applyAlignment="1" applyProtection="1">
      <alignment horizontal="center" vertical="center"/>
      <protection locked="0"/>
    </xf>
    <xf numFmtId="0" fontId="13" fillId="9" borderId="17" xfId="0" applyFont="1" applyFill="1" applyBorder="1" applyAlignment="1" applyProtection="1">
      <alignment horizontal="center" vertical="center"/>
      <protection locked="0"/>
    </xf>
    <xf numFmtId="0" fontId="5" fillId="9" borderId="31" xfId="0" applyFont="1" applyFill="1" applyBorder="1" applyAlignment="1" applyProtection="1">
      <alignment horizontal="center" vertical="center"/>
      <protection locked="0"/>
    </xf>
    <xf numFmtId="0" fontId="13" fillId="15" borderId="70" xfId="0" applyFont="1" applyFill="1" applyBorder="1" applyAlignment="1" applyProtection="1">
      <alignment horizontal="center" vertical="center"/>
      <protection locked="0"/>
    </xf>
    <xf numFmtId="0" fontId="13" fillId="15" borderId="10" xfId="0" applyFont="1" applyFill="1" applyBorder="1" applyAlignment="1" applyProtection="1">
      <alignment horizontal="center" vertical="center"/>
      <protection locked="0"/>
    </xf>
    <xf numFmtId="0" fontId="27" fillId="15" borderId="70" xfId="0" applyFont="1" applyFill="1" applyBorder="1" applyAlignment="1" applyProtection="1">
      <alignment horizontal="center" vertical="center"/>
      <protection locked="0"/>
    </xf>
    <xf numFmtId="0" fontId="13" fillId="15" borderId="68" xfId="0" applyFont="1" applyFill="1" applyBorder="1" applyAlignment="1" applyProtection="1">
      <alignment horizontal="center" vertical="center"/>
      <protection locked="0"/>
    </xf>
    <xf numFmtId="0" fontId="15" fillId="14" borderId="70" xfId="0" applyFont="1" applyFill="1" applyBorder="1" applyAlignment="1" applyProtection="1">
      <alignment horizontal="left" vertical="center"/>
      <protection locked="0"/>
    </xf>
    <xf numFmtId="0" fontId="15" fillId="14" borderId="9" xfId="0" applyFont="1" applyFill="1" applyBorder="1" applyAlignment="1" applyProtection="1">
      <alignment horizontal="left" vertical="center"/>
      <protection locked="0"/>
    </xf>
    <xf numFmtId="0" fontId="13" fillId="0" borderId="53" xfId="0" applyFont="1" applyFill="1" applyBorder="1" applyAlignment="1" applyProtection="1">
      <alignment horizontal="center" vertical="center"/>
      <protection locked="0"/>
    </xf>
    <xf numFmtId="0" fontId="17" fillId="12" borderId="34" xfId="0" applyFont="1" applyFill="1" applyBorder="1" applyAlignment="1" applyProtection="1">
      <alignment horizontal="center" vertical="center"/>
      <protection locked="0"/>
    </xf>
    <xf numFmtId="0" fontId="13" fillId="12" borderId="58" xfId="0" applyFont="1" applyFill="1" applyBorder="1" applyAlignment="1" applyProtection="1">
      <alignment horizontal="center" vertical="center"/>
      <protection locked="0"/>
    </xf>
    <xf numFmtId="0" fontId="13" fillId="12" borderId="33" xfId="0" applyFont="1" applyFill="1" applyBorder="1" applyAlignment="1" applyProtection="1">
      <alignment horizontal="center" vertical="center"/>
      <protection locked="0"/>
    </xf>
    <xf numFmtId="0" fontId="13" fillId="12" borderId="54" xfId="0" applyFont="1" applyFill="1" applyBorder="1" applyAlignment="1" applyProtection="1">
      <alignment horizontal="center" vertical="center"/>
      <protection locked="0"/>
    </xf>
    <xf numFmtId="0" fontId="13" fillId="12" borderId="52" xfId="0" applyFont="1" applyFill="1" applyBorder="1" applyAlignment="1" applyProtection="1">
      <alignment horizontal="center" vertical="center"/>
      <protection locked="0"/>
    </xf>
    <xf numFmtId="0" fontId="16" fillId="12" borderId="52" xfId="0" applyFont="1" applyFill="1" applyBorder="1" applyAlignment="1" applyProtection="1">
      <alignment horizontal="center" vertical="center"/>
      <protection locked="0"/>
    </xf>
    <xf numFmtId="0" fontId="17" fillId="15" borderId="4" xfId="0" applyFont="1" applyFill="1" applyBorder="1" applyAlignment="1" applyProtection="1">
      <alignment horizontal="center" vertical="center"/>
      <protection locked="0"/>
    </xf>
    <xf numFmtId="0" fontId="13" fillId="15" borderId="2" xfId="0" applyFont="1" applyFill="1" applyBorder="1" applyAlignment="1" applyProtection="1">
      <alignment horizontal="center" vertical="center"/>
      <protection locked="0"/>
    </xf>
    <xf numFmtId="0" fontId="13" fillId="15" borderId="3" xfId="0" applyFont="1" applyFill="1" applyBorder="1" applyAlignment="1" applyProtection="1">
      <alignment horizontal="center" vertical="center"/>
      <protection locked="0"/>
    </xf>
    <xf numFmtId="0" fontId="13" fillId="15" borderId="40" xfId="0" applyFont="1" applyFill="1" applyBorder="1" applyAlignment="1" applyProtection="1">
      <alignment horizontal="center" vertical="center"/>
      <protection locked="0"/>
    </xf>
    <xf numFmtId="0" fontId="13" fillId="15" borderId="26" xfId="0" applyFont="1" applyFill="1" applyBorder="1" applyAlignment="1" applyProtection="1">
      <alignment horizontal="center" vertical="center"/>
      <protection locked="0"/>
    </xf>
    <xf numFmtId="0" fontId="16" fillId="15" borderId="26" xfId="0" applyFont="1" applyFill="1" applyBorder="1" applyAlignment="1" applyProtection="1">
      <alignment horizontal="center" vertical="center"/>
      <protection locked="0"/>
    </xf>
    <xf numFmtId="0" fontId="13" fillId="10" borderId="95" xfId="0" applyFont="1" applyFill="1" applyBorder="1" applyAlignment="1" applyProtection="1">
      <alignment horizontal="center" vertical="center"/>
      <protection locked="0"/>
    </xf>
    <xf numFmtId="0" fontId="13" fillId="14" borderId="33" xfId="0" applyFont="1" applyFill="1" applyBorder="1" applyAlignment="1" applyProtection="1">
      <alignment horizontal="center" vertical="center"/>
      <protection locked="0"/>
    </xf>
    <xf numFmtId="0" fontId="13" fillId="14" borderId="3" xfId="0" applyFont="1" applyFill="1" applyBorder="1" applyAlignment="1" applyProtection="1">
      <alignment horizontal="center" vertical="center"/>
      <protection locked="0"/>
    </xf>
    <xf numFmtId="0" fontId="16" fillId="14" borderId="3" xfId="0" applyFont="1" applyFill="1" applyBorder="1" applyAlignment="1" applyProtection="1">
      <alignment horizontal="center" vertical="center"/>
      <protection locked="0"/>
    </xf>
    <xf numFmtId="0" fontId="13" fillId="14" borderId="76" xfId="0" applyFont="1" applyFill="1" applyBorder="1" applyAlignment="1" applyProtection="1">
      <alignment horizontal="center" vertical="center"/>
      <protection locked="0"/>
    </xf>
    <xf numFmtId="0" fontId="13" fillId="14" borderId="10" xfId="0" applyFont="1" applyFill="1" applyBorder="1" applyAlignment="1" applyProtection="1">
      <alignment vertical="center"/>
      <protection locked="0"/>
    </xf>
    <xf numFmtId="0" fontId="13" fillId="14" borderId="70" xfId="0" applyFont="1" applyFill="1" applyBorder="1" applyAlignment="1" applyProtection="1">
      <alignment vertical="center"/>
      <protection locked="0"/>
    </xf>
    <xf numFmtId="0" fontId="13" fillId="14" borderId="25" xfId="0" applyFont="1" applyFill="1" applyBorder="1" applyAlignment="1" applyProtection="1">
      <alignment vertical="center"/>
      <protection locked="0"/>
    </xf>
    <xf numFmtId="0" fontId="17" fillId="7" borderId="113" xfId="0" applyFont="1" applyFill="1" applyBorder="1" applyProtection="1">
      <protection locked="0"/>
    </xf>
    <xf numFmtId="0" fontId="2" fillId="0" borderId="0" xfId="0" applyFont="1" applyAlignment="1" applyProtection="1">
      <alignment textRotation="255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93" xfId="0" applyFont="1" applyBorder="1" applyAlignment="1" applyProtection="1">
      <alignment horizontal="center" vertical="center"/>
      <protection locked="0"/>
    </xf>
    <xf numFmtId="0" fontId="2" fillId="2" borderId="64" xfId="0" applyFont="1" applyFill="1" applyBorder="1" applyAlignment="1" applyProtection="1">
      <alignment horizontal="center" vertical="center"/>
      <protection locked="0"/>
    </xf>
    <xf numFmtId="0" fontId="30" fillId="2" borderId="19" xfId="0" applyFont="1" applyFill="1" applyBorder="1" applyAlignment="1" applyProtection="1">
      <alignment horizontal="right" vertical="center"/>
      <protection locked="0"/>
    </xf>
    <xf numFmtId="0" fontId="1" fillId="0" borderId="25" xfId="0" applyFont="1" applyFill="1" applyBorder="1" applyAlignment="1" applyProtection="1">
      <alignment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68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right" vertical="center"/>
    </xf>
    <xf numFmtId="0" fontId="32" fillId="0" borderId="19" xfId="0" applyFont="1" applyBorder="1" applyAlignment="1" applyProtection="1">
      <alignment horizontal="right" vertical="center"/>
    </xf>
    <xf numFmtId="0" fontId="2" fillId="9" borderId="0" xfId="0" applyFont="1" applyFill="1" applyProtection="1"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61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9" borderId="16" xfId="0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Protection="1">
      <protection locked="0"/>
    </xf>
    <xf numFmtId="0" fontId="2" fillId="13" borderId="14" xfId="0" applyFont="1" applyFill="1" applyBorder="1" applyProtection="1"/>
    <xf numFmtId="0" fontId="1" fillId="10" borderId="110" xfId="0" applyFont="1" applyFill="1" applyBorder="1" applyAlignment="1" applyProtection="1">
      <alignment horizontal="center" vertical="center"/>
      <protection locked="0"/>
    </xf>
    <xf numFmtId="0" fontId="1" fillId="10" borderId="114" xfId="0" applyFont="1" applyFill="1" applyBorder="1" applyAlignment="1" applyProtection="1">
      <alignment horizontal="center" vertical="center"/>
      <protection locked="0"/>
    </xf>
    <xf numFmtId="0" fontId="1" fillId="10" borderId="115" xfId="0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90" xfId="0" applyFont="1" applyBorder="1" applyAlignment="1" applyProtection="1">
      <alignment horizontal="center" vertical="center"/>
      <protection locked="0"/>
    </xf>
    <xf numFmtId="0" fontId="13" fillId="0" borderId="61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15" borderId="63" xfId="0" applyFont="1" applyFill="1" applyBorder="1" applyAlignment="1" applyProtection="1">
      <alignment horizontal="center" vertical="center"/>
      <protection locked="0"/>
    </xf>
    <xf numFmtId="0" fontId="13" fillId="15" borderId="92" xfId="0" applyFont="1" applyFill="1" applyBorder="1" applyAlignment="1" applyProtection="1">
      <alignment horizontal="center" vertical="center"/>
      <protection locked="0"/>
    </xf>
    <xf numFmtId="0" fontId="13" fillId="15" borderId="64" xfId="0" applyFont="1" applyFill="1" applyBorder="1" applyAlignment="1" applyProtection="1">
      <alignment horizontal="center" vertical="center"/>
      <protection locked="0"/>
    </xf>
    <xf numFmtId="0" fontId="17" fillId="3" borderId="41" xfId="0" applyFont="1" applyFill="1" applyBorder="1" applyAlignment="1" applyProtection="1">
      <alignment horizontal="center" vertical="center"/>
      <protection locked="0"/>
    </xf>
    <xf numFmtId="0" fontId="17" fillId="3" borderId="42" xfId="0" applyFont="1" applyFill="1" applyBorder="1" applyAlignment="1" applyProtection="1">
      <alignment horizontal="center" vertical="center"/>
      <protection locked="0"/>
    </xf>
    <xf numFmtId="0" fontId="17" fillId="3" borderId="56" xfId="0" applyFont="1" applyFill="1" applyBorder="1" applyAlignment="1" applyProtection="1">
      <alignment horizontal="center" vertical="center"/>
      <protection locked="0"/>
    </xf>
    <xf numFmtId="1" fontId="13" fillId="3" borderId="15" xfId="0" applyNumberFormat="1" applyFont="1" applyFill="1" applyBorder="1" applyAlignment="1" applyProtection="1">
      <alignment horizontal="center" vertical="center"/>
      <protection locked="0"/>
    </xf>
    <xf numFmtId="1" fontId="13" fillId="3" borderId="62" xfId="0" applyNumberFormat="1" applyFont="1" applyFill="1" applyBorder="1" applyAlignment="1" applyProtection="1">
      <alignment horizontal="center" vertical="center"/>
      <protection locked="0"/>
    </xf>
    <xf numFmtId="1" fontId="14" fillId="0" borderId="62" xfId="0" applyNumberFormat="1" applyFont="1" applyBorder="1" applyProtection="1">
      <protection locked="0"/>
    </xf>
    <xf numFmtId="0" fontId="13" fillId="0" borderId="9" xfId="0" applyFont="1" applyFill="1" applyBorder="1" applyAlignment="1" applyProtection="1">
      <alignment horizontal="left" vertical="center"/>
      <protection locked="0"/>
    </xf>
    <xf numFmtId="0" fontId="13" fillId="9" borderId="9" xfId="0" applyFont="1" applyFill="1" applyBorder="1" applyAlignment="1" applyProtection="1">
      <alignment vertical="center"/>
      <protection locked="0"/>
    </xf>
    <xf numFmtId="0" fontId="16" fillId="9" borderId="9" xfId="0" applyFont="1" applyFill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3" fillId="4" borderId="9" xfId="0" applyFont="1" applyFill="1" applyBorder="1" applyAlignment="1" applyProtection="1">
      <alignment horizontal="left" vertical="center"/>
      <protection locked="0"/>
    </xf>
    <xf numFmtId="0" fontId="13" fillId="4" borderId="10" xfId="0" applyFont="1" applyFill="1" applyBorder="1" applyAlignment="1" applyProtection="1">
      <alignment horizontal="left" vertical="center"/>
      <protection locked="0"/>
    </xf>
    <xf numFmtId="0" fontId="13" fillId="4" borderId="52" xfId="0" applyFont="1" applyFill="1" applyBorder="1" applyAlignment="1" applyProtection="1">
      <alignment horizontal="left" vertical="center"/>
      <protection locked="0"/>
    </xf>
    <xf numFmtId="0" fontId="13" fillId="4" borderId="25" xfId="0" applyFont="1" applyFill="1" applyBorder="1" applyAlignment="1" applyProtection="1">
      <alignment horizontal="left" vertical="center"/>
      <protection locked="0"/>
    </xf>
    <xf numFmtId="0" fontId="13" fillId="9" borderId="9" xfId="0" applyFont="1" applyFill="1" applyBorder="1" applyAlignment="1" applyProtection="1">
      <alignment horizontal="left" vertical="center"/>
      <protection locked="0"/>
    </xf>
    <xf numFmtId="0" fontId="13" fillId="14" borderId="31" xfId="0" applyFont="1" applyFill="1" applyBorder="1" applyAlignment="1" applyProtection="1">
      <alignment horizontal="center" vertical="center"/>
      <protection locked="0"/>
    </xf>
    <xf numFmtId="0" fontId="13" fillId="14" borderId="74" xfId="0" applyFont="1" applyFill="1" applyBorder="1" applyAlignment="1" applyProtection="1">
      <alignment horizontal="center" vertical="center"/>
      <protection locked="0"/>
    </xf>
    <xf numFmtId="0" fontId="13" fillId="6" borderId="75" xfId="0" applyFont="1" applyFill="1" applyBorder="1" applyAlignment="1" applyProtection="1">
      <alignment horizontal="center" vertical="center"/>
      <protection locked="0"/>
    </xf>
    <xf numFmtId="0" fontId="13" fillId="6" borderId="71" xfId="0" applyFont="1" applyFill="1" applyBorder="1" applyAlignment="1" applyProtection="1">
      <alignment horizontal="center" vertical="center"/>
      <protection locked="0"/>
    </xf>
    <xf numFmtId="0" fontId="13" fillId="6" borderId="17" xfId="0" applyFont="1" applyFill="1" applyBorder="1" applyAlignment="1" applyProtection="1">
      <alignment horizontal="center" vertical="center"/>
      <protection locked="0"/>
    </xf>
    <xf numFmtId="0" fontId="13" fillId="6" borderId="30" xfId="0" applyFont="1" applyFill="1" applyBorder="1" applyAlignment="1" applyProtection="1">
      <alignment horizontal="center" vertical="center"/>
      <protection locked="0"/>
    </xf>
    <xf numFmtId="0" fontId="13" fillId="12" borderId="63" xfId="0" applyFont="1" applyFill="1" applyBorder="1" applyAlignment="1" applyProtection="1">
      <alignment horizontal="center" vertical="center"/>
      <protection locked="0"/>
    </xf>
    <xf numFmtId="0" fontId="13" fillId="12" borderId="64" xfId="0" applyFont="1" applyFill="1" applyBorder="1" applyAlignment="1" applyProtection="1">
      <alignment horizontal="center" vertical="center"/>
      <protection locked="0"/>
    </xf>
    <xf numFmtId="0" fontId="13" fillId="6" borderId="27" xfId="0" applyFont="1" applyFill="1" applyBorder="1" applyAlignment="1" applyProtection="1">
      <alignment horizontal="center" vertical="center"/>
      <protection locked="0"/>
    </xf>
    <xf numFmtId="0" fontId="13" fillId="6" borderId="67" xfId="0" applyFont="1" applyFill="1" applyBorder="1" applyAlignment="1" applyProtection="1">
      <alignment horizontal="center" vertical="center"/>
      <protection locked="0"/>
    </xf>
    <xf numFmtId="0" fontId="13" fillId="12" borderId="18" xfId="0" applyFont="1" applyFill="1" applyBorder="1" applyAlignment="1" applyProtection="1">
      <alignment horizontal="center" vertical="center"/>
      <protection locked="0"/>
    </xf>
    <xf numFmtId="0" fontId="13" fillId="12" borderId="45" xfId="0" applyFont="1" applyFill="1" applyBorder="1" applyAlignment="1" applyProtection="1">
      <alignment horizontal="center" vertical="center"/>
      <protection locked="0"/>
    </xf>
    <xf numFmtId="0" fontId="13" fillId="6" borderId="16" xfId="0" applyFont="1" applyFill="1" applyBorder="1" applyAlignment="1" applyProtection="1">
      <alignment horizontal="center" vertical="center"/>
      <protection locked="0"/>
    </xf>
    <xf numFmtId="0" fontId="13" fillId="6" borderId="61" xfId="0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left" vertical="center"/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4" borderId="9" xfId="0" applyFont="1" applyFill="1" applyBorder="1" applyAlignment="1" applyProtection="1">
      <alignment horizontal="center" vertical="center"/>
      <protection locked="0"/>
    </xf>
    <xf numFmtId="0" fontId="14" fillId="6" borderId="17" xfId="0" applyFont="1" applyFill="1" applyBorder="1" applyAlignment="1" applyProtection="1">
      <alignment horizontal="left" vertical="center" wrapText="1"/>
      <protection locked="0"/>
    </xf>
    <xf numFmtId="0" fontId="14" fillId="6" borderId="30" xfId="0" applyFont="1" applyFill="1" applyBorder="1" applyAlignment="1" applyProtection="1">
      <alignment horizontal="left" vertical="center" wrapText="1"/>
      <protection locked="0"/>
    </xf>
    <xf numFmtId="0" fontId="13" fillId="14" borderId="10" xfId="0" applyFont="1" applyFill="1" applyBorder="1" applyAlignment="1" applyProtection="1">
      <alignment horizontal="left" vertical="center"/>
      <protection locked="0"/>
    </xf>
    <xf numFmtId="0" fontId="13" fillId="14" borderId="25" xfId="0" applyFont="1" applyFill="1" applyBorder="1" applyAlignment="1" applyProtection="1">
      <alignment horizontal="left" vertical="center"/>
      <protection locked="0"/>
    </xf>
    <xf numFmtId="0" fontId="13" fillId="14" borderId="26" xfId="0" applyFont="1" applyFill="1" applyBorder="1" applyAlignment="1" applyProtection="1">
      <alignment horizontal="left" vertical="center"/>
      <protection locked="0"/>
    </xf>
    <xf numFmtId="0" fontId="14" fillId="6" borderId="18" xfId="0" applyFont="1" applyFill="1" applyBorder="1" applyAlignment="1" applyProtection="1">
      <alignment horizontal="left" vertical="center"/>
      <protection locked="0"/>
    </xf>
    <xf numFmtId="0" fontId="14" fillId="6" borderId="45" xfId="0" applyFont="1" applyFill="1" applyBorder="1" applyAlignment="1" applyProtection="1">
      <alignment horizontal="left" vertical="center"/>
      <protection locked="0"/>
    </xf>
    <xf numFmtId="0" fontId="13" fillId="14" borderId="10" xfId="0" applyFont="1" applyFill="1" applyBorder="1" applyAlignment="1">
      <alignment horizontal="left" vertical="center" wrapText="1"/>
    </xf>
    <xf numFmtId="0" fontId="13" fillId="14" borderId="26" xfId="0" applyFont="1" applyFill="1" applyBorder="1" applyAlignment="1">
      <alignment horizontal="left" vertical="center" wrapText="1"/>
    </xf>
    <xf numFmtId="0" fontId="13" fillId="9" borderId="10" xfId="0" applyFont="1" applyFill="1" applyBorder="1" applyAlignment="1" applyProtection="1">
      <alignment horizontal="left" vertical="center"/>
      <protection locked="0"/>
    </xf>
    <xf numFmtId="0" fontId="13" fillId="9" borderId="52" xfId="0" applyFont="1" applyFill="1" applyBorder="1" applyAlignment="1" applyProtection="1">
      <alignment horizontal="left" vertical="center"/>
      <protection locked="0"/>
    </xf>
    <xf numFmtId="0" fontId="13" fillId="9" borderId="26" xfId="0" applyFont="1" applyFill="1" applyBorder="1" applyAlignment="1" applyProtection="1">
      <alignment horizontal="left" vertical="center"/>
      <protection locked="0"/>
    </xf>
    <xf numFmtId="0" fontId="15" fillId="4" borderId="9" xfId="0" applyFont="1" applyFill="1" applyBorder="1" applyAlignment="1" applyProtection="1">
      <alignment horizontal="left" vertical="center"/>
      <protection locked="0"/>
    </xf>
    <xf numFmtId="0" fontId="15" fillId="4" borderId="17" xfId="0" applyFont="1" applyFill="1" applyBorder="1" applyAlignment="1" applyProtection="1">
      <alignment horizontal="left" vertical="center"/>
      <protection locked="0"/>
    </xf>
    <xf numFmtId="0" fontId="15" fillId="4" borderId="29" xfId="0" applyFont="1" applyFill="1" applyBorder="1" applyAlignment="1" applyProtection="1">
      <alignment horizontal="left" vertical="center"/>
      <protection locked="0"/>
    </xf>
    <xf numFmtId="0" fontId="13" fillId="5" borderId="9" xfId="0" applyFont="1" applyFill="1" applyBorder="1" applyAlignment="1" applyProtection="1">
      <alignment horizontal="left" vertical="center" wrapText="1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13" fillId="0" borderId="62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5" borderId="58" xfId="0" applyFont="1" applyFill="1" applyBorder="1" applyAlignment="1" applyProtection="1">
      <alignment horizontal="left" vertical="center" wrapText="1"/>
      <protection locked="0"/>
    </xf>
    <xf numFmtId="0" fontId="13" fillId="5" borderId="59" xfId="0" applyFont="1" applyFill="1" applyBorder="1" applyAlignment="1" applyProtection="1">
      <alignment horizontal="left" vertical="center" wrapText="1"/>
      <protection locked="0"/>
    </xf>
    <xf numFmtId="0" fontId="13" fillId="5" borderId="60" xfId="0" applyFont="1" applyFill="1" applyBorder="1" applyAlignment="1" applyProtection="1">
      <alignment horizontal="left" vertical="center" wrapText="1"/>
      <protection locked="0"/>
    </xf>
    <xf numFmtId="0" fontId="13" fillId="9" borderId="9" xfId="0" applyFont="1" applyFill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center" vertical="center"/>
      <protection locked="0"/>
    </xf>
    <xf numFmtId="0" fontId="13" fillId="0" borderId="59" xfId="0" applyFont="1" applyBorder="1" applyProtection="1">
      <protection locked="0"/>
    </xf>
    <xf numFmtId="0" fontId="15" fillId="11" borderId="9" xfId="0" applyFont="1" applyFill="1" applyBorder="1" applyAlignment="1" applyProtection="1">
      <alignment horizontal="left" vertical="center"/>
      <protection locked="0"/>
    </xf>
    <xf numFmtId="0" fontId="13" fillId="0" borderId="46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0" borderId="47" xfId="0" applyFont="1" applyBorder="1" applyAlignment="1" applyProtection="1">
      <alignment horizontal="center" vertical="center" wrapText="1"/>
      <protection locked="0"/>
    </xf>
    <xf numFmtId="0" fontId="13" fillId="0" borderId="49" xfId="0" applyFont="1" applyBorder="1" applyAlignment="1" applyProtection="1">
      <alignment horizontal="center" vertical="center" wrapText="1"/>
      <protection locked="0"/>
    </xf>
    <xf numFmtId="0" fontId="13" fillId="0" borderId="50" xfId="0" applyFont="1" applyBorder="1" applyAlignment="1" applyProtection="1">
      <alignment horizontal="center" vertical="center" wrapText="1"/>
      <protection locked="0"/>
    </xf>
    <xf numFmtId="0" fontId="13" fillId="0" borderId="51" xfId="0" applyFont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15" fillId="0" borderId="52" xfId="0" applyFont="1" applyFill="1" applyBorder="1" applyAlignment="1" applyProtection="1">
      <alignment vertical="center"/>
      <protection locked="0"/>
    </xf>
    <xf numFmtId="0" fontId="15" fillId="0" borderId="25" xfId="0" applyFont="1" applyFill="1" applyBorder="1" applyAlignment="1" applyProtection="1">
      <alignment vertical="center"/>
      <protection locked="0"/>
    </xf>
    <xf numFmtId="0" fontId="16" fillId="14" borderId="19" xfId="0" applyFont="1" applyFill="1" applyBorder="1" applyAlignment="1" applyProtection="1">
      <alignment horizontal="center" vertical="center"/>
      <protection locked="0"/>
    </xf>
    <xf numFmtId="0" fontId="16" fillId="14" borderId="44" xfId="0" applyFont="1" applyFill="1" applyBorder="1" applyAlignment="1" applyProtection="1">
      <alignment horizontal="center" vertical="center"/>
      <protection locked="0"/>
    </xf>
    <xf numFmtId="0" fontId="16" fillId="14" borderId="31" xfId="0" applyFont="1" applyFill="1" applyBorder="1" applyAlignment="1" applyProtection="1">
      <alignment horizontal="center" vertical="center"/>
      <protection locked="0"/>
    </xf>
    <xf numFmtId="0" fontId="16" fillId="14" borderId="74" xfId="0" applyFont="1" applyFill="1" applyBorder="1" applyAlignment="1" applyProtection="1">
      <alignment horizontal="center" vertical="center"/>
      <protection locked="0"/>
    </xf>
    <xf numFmtId="0" fontId="13" fillId="14" borderId="82" xfId="0" applyFont="1" applyFill="1" applyBorder="1" applyAlignment="1" applyProtection="1">
      <alignment horizontal="center" vertical="center"/>
      <protection locked="0"/>
    </xf>
    <xf numFmtId="0" fontId="13" fillId="14" borderId="83" xfId="0" applyFont="1" applyFill="1" applyBorder="1" applyAlignment="1" applyProtection="1">
      <alignment horizontal="center" vertical="center"/>
      <protection locked="0"/>
    </xf>
    <xf numFmtId="0" fontId="13" fillId="12" borderId="68" xfId="0" applyFont="1" applyFill="1" applyBorder="1" applyAlignment="1" applyProtection="1">
      <alignment horizontal="center" vertical="center"/>
      <protection locked="0"/>
    </xf>
    <xf numFmtId="0" fontId="13" fillId="12" borderId="54" xfId="0" applyFont="1" applyFill="1" applyBorder="1" applyAlignment="1" applyProtection="1">
      <alignment horizontal="center" vertical="center"/>
      <protection locked="0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62" xfId="0" applyFont="1" applyFill="1" applyBorder="1" applyAlignment="1" applyProtection="1">
      <alignment horizontal="center" vertical="center"/>
      <protection locked="0"/>
    </xf>
    <xf numFmtId="0" fontId="26" fillId="3" borderId="46" xfId="0" applyFont="1" applyFill="1" applyBorder="1" applyAlignment="1" applyProtection="1">
      <alignment horizontal="center" vertical="center"/>
      <protection locked="0"/>
    </xf>
    <xf numFmtId="0" fontId="26" fillId="3" borderId="49" xfId="0" applyFont="1" applyFill="1" applyBorder="1" applyAlignment="1" applyProtection="1">
      <alignment horizontal="center" vertical="center"/>
      <protection locked="0"/>
    </xf>
    <xf numFmtId="0" fontId="13" fillId="9" borderId="25" xfId="0" applyFont="1" applyFill="1" applyBorder="1" applyAlignment="1" applyProtection="1">
      <alignment horizontal="center" vertical="center"/>
      <protection locked="0"/>
    </xf>
    <xf numFmtId="0" fontId="16" fillId="14" borderId="32" xfId="0" applyFont="1" applyFill="1" applyBorder="1" applyAlignment="1" applyProtection="1">
      <alignment horizontal="center" vertical="center"/>
      <protection locked="0"/>
    </xf>
    <xf numFmtId="0" fontId="16" fillId="14" borderId="40" xfId="0" applyFont="1" applyFill="1" applyBorder="1" applyAlignment="1" applyProtection="1">
      <alignment horizontal="center" vertical="center"/>
      <protection locked="0"/>
    </xf>
    <xf numFmtId="0" fontId="13" fillId="12" borderId="93" xfId="0" applyFont="1" applyFill="1" applyBorder="1" applyAlignment="1" applyProtection="1">
      <alignment horizontal="center" vertical="center"/>
      <protection locked="0"/>
    </xf>
    <xf numFmtId="0" fontId="13" fillId="9" borderId="8" xfId="0" applyFont="1" applyFill="1" applyBorder="1" applyAlignment="1" applyProtection="1">
      <alignment horizontal="center" vertical="center"/>
      <protection locked="0"/>
    </xf>
    <xf numFmtId="0" fontId="13" fillId="12" borderId="10" xfId="0" applyFont="1" applyFill="1" applyBorder="1" applyAlignment="1" applyProtection="1">
      <alignment horizontal="center" vertical="center"/>
      <protection locked="0"/>
    </xf>
    <xf numFmtId="0" fontId="13" fillId="9" borderId="10" xfId="0" applyFont="1" applyFill="1" applyBorder="1" applyAlignment="1" applyProtection="1">
      <alignment horizontal="center" vertical="center"/>
      <protection locked="0"/>
    </xf>
    <xf numFmtId="14" fontId="19" fillId="0" borderId="0" xfId="0" applyNumberFormat="1" applyFont="1" applyAlignment="1" applyProtection="1">
      <alignment horizontal="left"/>
      <protection locked="0"/>
    </xf>
    <xf numFmtId="0" fontId="13" fillId="0" borderId="96" xfId="0" applyFont="1" applyBorder="1" applyAlignment="1" applyProtection="1">
      <alignment horizontal="center" vertical="center"/>
      <protection locked="0"/>
    </xf>
    <xf numFmtId="1" fontId="13" fillId="3" borderId="48" xfId="0" applyNumberFormat="1" applyFont="1" applyFill="1" applyBorder="1" applyAlignment="1" applyProtection="1">
      <alignment horizontal="center" vertical="center"/>
      <protection locked="0"/>
    </xf>
    <xf numFmtId="1" fontId="14" fillId="0" borderId="49" xfId="0" applyNumberFormat="1" applyFont="1" applyBorder="1" applyProtection="1">
      <protection locked="0"/>
    </xf>
    <xf numFmtId="0" fontId="13" fillId="9" borderId="8" xfId="0" applyFont="1" applyFill="1" applyBorder="1" applyAlignment="1" applyProtection="1">
      <alignment horizontal="center"/>
      <protection locked="0"/>
    </xf>
    <xf numFmtId="0" fontId="13" fillId="12" borderId="70" xfId="0" applyFont="1" applyFill="1" applyBorder="1" applyAlignment="1" applyProtection="1">
      <alignment horizontal="center" vertical="center"/>
      <protection locked="0"/>
    </xf>
    <xf numFmtId="0" fontId="13" fillId="0" borderId="80" xfId="0" applyFont="1" applyBorder="1" applyAlignment="1" applyProtection="1">
      <alignment horizontal="center" vertical="center"/>
      <protection locked="0"/>
    </xf>
    <xf numFmtId="0" fontId="17" fillId="3" borderId="85" xfId="0" applyFont="1" applyFill="1" applyBorder="1" applyAlignment="1" applyProtection="1">
      <alignment horizontal="center" vertical="center"/>
      <protection locked="0"/>
    </xf>
    <xf numFmtId="0" fontId="13" fillId="6" borderId="90" xfId="0" applyFont="1" applyFill="1" applyBorder="1" applyAlignment="1" applyProtection="1">
      <alignment horizontal="center" vertical="center"/>
      <protection locked="0"/>
    </xf>
    <xf numFmtId="0" fontId="13" fillId="3" borderId="46" xfId="0" applyFont="1" applyFill="1" applyBorder="1" applyAlignment="1" applyProtection="1">
      <alignment horizontal="right"/>
      <protection locked="0"/>
    </xf>
    <xf numFmtId="0" fontId="13" fillId="3" borderId="24" xfId="0" applyFont="1" applyFill="1" applyBorder="1" applyAlignment="1" applyProtection="1">
      <alignment horizontal="right"/>
      <protection locked="0"/>
    </xf>
    <xf numFmtId="0" fontId="13" fillId="3" borderId="47" xfId="0" applyFont="1" applyFill="1" applyBorder="1" applyAlignment="1" applyProtection="1">
      <alignment horizontal="right"/>
      <protection locked="0"/>
    </xf>
    <xf numFmtId="0" fontId="13" fillId="3" borderId="48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3" borderId="39" xfId="0" applyFont="1" applyFill="1" applyBorder="1" applyAlignment="1" applyProtection="1">
      <alignment horizontal="center" vertical="center"/>
      <protection locked="0"/>
    </xf>
    <xf numFmtId="0" fontId="13" fillId="3" borderId="49" xfId="0" applyFont="1" applyFill="1" applyBorder="1" applyAlignment="1" applyProtection="1">
      <alignment horizontal="center" vertical="center"/>
      <protection locked="0"/>
    </xf>
    <xf numFmtId="0" fontId="13" fillId="3" borderId="50" xfId="0" applyFont="1" applyFill="1" applyBorder="1" applyAlignment="1" applyProtection="1">
      <alignment horizontal="center" vertical="center"/>
      <protection locked="0"/>
    </xf>
    <xf numFmtId="0" fontId="13" fillId="3" borderId="51" xfId="0" applyFont="1" applyFill="1" applyBorder="1" applyAlignment="1" applyProtection="1">
      <alignment horizontal="center" vertical="center"/>
      <protection locked="0"/>
    </xf>
    <xf numFmtId="0" fontId="16" fillId="14" borderId="10" xfId="0" applyFont="1" applyFill="1" applyBorder="1" applyAlignment="1" applyProtection="1">
      <alignment horizontal="left" vertical="center"/>
      <protection locked="0"/>
    </xf>
    <xf numFmtId="0" fontId="0" fillId="14" borderId="25" xfId="0" applyFont="1" applyFill="1" applyBorder="1" applyAlignment="1" applyProtection="1">
      <alignment horizontal="left" vertical="center"/>
      <protection locked="0"/>
    </xf>
    <xf numFmtId="0" fontId="7" fillId="9" borderId="17" xfId="0" applyFont="1" applyFill="1" applyBorder="1" applyAlignment="1" applyProtection="1">
      <alignment horizontal="center" vertical="center" wrapText="1"/>
      <protection locked="0"/>
    </xf>
    <xf numFmtId="0" fontId="7" fillId="9" borderId="29" xfId="0" applyFont="1" applyFill="1" applyBorder="1" applyAlignment="1" applyProtection="1">
      <alignment horizontal="center" vertical="center" wrapText="1"/>
      <protection locked="0"/>
    </xf>
    <xf numFmtId="0" fontId="27" fillId="5" borderId="9" xfId="0" applyFont="1" applyFill="1" applyBorder="1" applyAlignment="1" applyProtection="1">
      <alignment horizontal="left" vertical="center"/>
      <protection locked="0"/>
    </xf>
    <xf numFmtId="0" fontId="13" fillId="9" borderId="70" xfId="0" applyFont="1" applyFill="1" applyBorder="1" applyAlignment="1" applyProtection="1">
      <alignment horizontal="center" vertical="center"/>
      <protection locked="0"/>
    </xf>
    <xf numFmtId="0" fontId="16" fillId="14" borderId="77" xfId="0" applyFont="1" applyFill="1" applyBorder="1" applyAlignment="1" applyProtection="1">
      <alignment horizontal="center" vertical="center"/>
      <protection locked="0"/>
    </xf>
    <xf numFmtId="0" fontId="16" fillId="14" borderId="78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9" borderId="16" xfId="0" applyFont="1" applyFill="1" applyBorder="1" applyAlignment="1" applyProtection="1">
      <alignment horizontal="center" vertical="center"/>
      <protection locked="0"/>
    </xf>
    <xf numFmtId="0" fontId="13" fillId="9" borderId="61" xfId="0" applyFont="1" applyFill="1" applyBorder="1" applyAlignment="1" applyProtection="1">
      <alignment horizontal="center" vertical="center"/>
      <protection locked="0"/>
    </xf>
    <xf numFmtId="0" fontId="13" fillId="0" borderId="65" xfId="0" applyFont="1" applyBorder="1" applyAlignment="1" applyProtection="1">
      <alignment horizontal="center" vertical="center"/>
      <protection locked="0"/>
    </xf>
    <xf numFmtId="0" fontId="13" fillId="0" borderId="66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67" xfId="0" applyFont="1" applyBorder="1" applyAlignment="1" applyProtection="1">
      <alignment horizontal="center" vertical="center"/>
      <protection locked="0"/>
    </xf>
    <xf numFmtId="0" fontId="13" fillId="14" borderId="77" xfId="0" applyFont="1" applyFill="1" applyBorder="1" applyAlignment="1" applyProtection="1">
      <alignment horizontal="center" vertical="center"/>
      <protection locked="0"/>
    </xf>
    <xf numFmtId="0" fontId="13" fillId="14" borderId="78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3" fillId="0" borderId="67" xfId="0" applyFont="1" applyFill="1" applyBorder="1" applyAlignment="1" applyProtection="1">
      <alignment horizontal="center" vertical="center"/>
      <protection locked="0"/>
    </xf>
    <xf numFmtId="0" fontId="0" fillId="14" borderId="25" xfId="0" applyFill="1" applyBorder="1" applyAlignment="1">
      <alignment horizontal="left" vertical="center"/>
    </xf>
    <xf numFmtId="0" fontId="13" fillId="9" borderId="27" xfId="0" applyFont="1" applyFill="1" applyBorder="1" applyAlignment="1" applyProtection="1">
      <alignment horizontal="center" vertical="center"/>
      <protection locked="0"/>
    </xf>
    <xf numFmtId="0" fontId="13" fillId="9" borderId="67" xfId="0" applyFont="1" applyFill="1" applyBorder="1" applyAlignment="1" applyProtection="1">
      <alignment horizontal="center" vertical="center"/>
      <protection locked="0"/>
    </xf>
    <xf numFmtId="0" fontId="13" fillId="14" borderId="19" xfId="0" applyFont="1" applyFill="1" applyBorder="1" applyAlignment="1" applyProtection="1">
      <alignment horizontal="center" vertical="center"/>
      <protection locked="0"/>
    </xf>
    <xf numFmtId="0" fontId="13" fillId="14" borderId="44" xfId="0" applyFont="1" applyFill="1" applyBorder="1" applyAlignment="1" applyProtection="1">
      <alignment horizontal="center" vertical="center"/>
      <protection locked="0"/>
    </xf>
    <xf numFmtId="0" fontId="13" fillId="14" borderId="15" xfId="0" applyFont="1" applyFill="1" applyBorder="1" applyAlignment="1" applyProtection="1">
      <alignment horizontal="center" vertical="center"/>
      <protection locked="0"/>
    </xf>
    <xf numFmtId="0" fontId="13" fillId="14" borderId="91" xfId="0" applyFont="1" applyFill="1" applyBorder="1" applyAlignment="1" applyProtection="1">
      <alignment horizontal="center" vertical="center"/>
      <protection locked="0"/>
    </xf>
    <xf numFmtId="0" fontId="13" fillId="12" borderId="92" xfId="0" applyFont="1" applyFill="1" applyBorder="1" applyAlignment="1" applyProtection="1">
      <alignment horizontal="center" vertical="center"/>
      <protection locked="0"/>
    </xf>
    <xf numFmtId="0" fontId="13" fillId="9" borderId="68" xfId="0" applyFont="1" applyFill="1" applyBorder="1" applyAlignment="1" applyProtection="1">
      <alignment horizontal="center" vertical="center"/>
      <protection locked="0"/>
    </xf>
    <xf numFmtId="0" fontId="13" fillId="9" borderId="0" xfId="0" applyFont="1" applyFill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6" borderId="29" xfId="0" applyFont="1" applyFill="1" applyBorder="1" applyAlignment="1" applyProtection="1">
      <alignment horizontal="center" vertical="center"/>
      <protection locked="0"/>
    </xf>
    <xf numFmtId="0" fontId="13" fillId="14" borderId="48" xfId="0" applyFont="1" applyFill="1" applyBorder="1" applyAlignment="1" applyProtection="1">
      <alignment horizontal="center" vertical="center"/>
      <protection locked="0"/>
    </xf>
    <xf numFmtId="0" fontId="13" fillId="0" borderId="59" xfId="0" applyFont="1" applyBorder="1" applyAlignment="1" applyProtection="1">
      <alignment horizontal="center" vertical="center"/>
      <protection locked="0"/>
    </xf>
    <xf numFmtId="0" fontId="13" fillId="0" borderId="60" xfId="0" applyFont="1" applyBorder="1" applyAlignment="1" applyProtection="1">
      <alignment horizontal="center" vertical="center"/>
      <protection locked="0"/>
    </xf>
    <xf numFmtId="0" fontId="13" fillId="9" borderId="16" xfId="0" applyFont="1" applyFill="1" applyBorder="1" applyAlignment="1" applyProtection="1">
      <alignment horizontal="center"/>
      <protection locked="0"/>
    </xf>
    <xf numFmtId="0" fontId="13" fillId="9" borderId="61" xfId="0" applyFont="1" applyFill="1" applyBorder="1" applyAlignment="1" applyProtection="1">
      <alignment horizontal="center"/>
      <protection locked="0"/>
    </xf>
    <xf numFmtId="0" fontId="13" fillId="9" borderId="17" xfId="0" applyFont="1" applyFill="1" applyBorder="1" applyAlignment="1" applyProtection="1">
      <alignment horizontal="center" vertical="center"/>
      <protection locked="0"/>
    </xf>
    <xf numFmtId="0" fontId="13" fillId="9" borderId="3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left" vertical="center"/>
      <protection locked="0"/>
    </xf>
    <xf numFmtId="0" fontId="13" fillId="0" borderId="52" xfId="0" applyFont="1" applyFill="1" applyBorder="1" applyAlignment="1" applyProtection="1">
      <alignment horizontal="left" vertical="center"/>
      <protection locked="0"/>
    </xf>
    <xf numFmtId="0" fontId="13" fillId="0" borderId="26" xfId="0" applyFont="1" applyFill="1" applyBorder="1" applyAlignment="1" applyProtection="1">
      <alignment horizontal="left" vertical="center"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9" borderId="29" xfId="0" applyFont="1" applyFill="1" applyBorder="1" applyAlignment="1" applyProtection="1">
      <alignment horizontal="center" vertical="center"/>
      <protection locked="0"/>
    </xf>
    <xf numFmtId="0" fontId="14" fillId="9" borderId="17" xfId="0" applyFont="1" applyFill="1" applyBorder="1" applyAlignment="1" applyProtection="1">
      <alignment horizontal="center" vertical="center" wrapText="1"/>
      <protection locked="0"/>
    </xf>
    <xf numFmtId="0" fontId="14" fillId="9" borderId="30" xfId="0" applyFont="1" applyFill="1" applyBorder="1" applyAlignment="1" applyProtection="1">
      <alignment horizontal="center" vertical="center" wrapText="1"/>
      <protection locked="0"/>
    </xf>
    <xf numFmtId="0" fontId="13" fillId="0" borderId="75" xfId="0" applyFont="1" applyBorder="1" applyAlignment="1" applyProtection="1">
      <alignment horizontal="center" vertical="center"/>
      <protection locked="0"/>
    </xf>
    <xf numFmtId="0" fontId="13" fillId="0" borderId="71" xfId="0" applyFont="1" applyBorder="1" applyAlignment="1" applyProtection="1">
      <alignment horizontal="center" vertical="center"/>
      <protection locked="0"/>
    </xf>
    <xf numFmtId="0" fontId="31" fillId="14" borderId="41" xfId="0" applyFont="1" applyFill="1" applyBorder="1" applyAlignment="1" applyProtection="1">
      <alignment horizontal="center" vertical="center"/>
      <protection locked="0"/>
    </xf>
    <xf numFmtId="0" fontId="14" fillId="14" borderId="42" xfId="0" applyFont="1" applyFill="1" applyBorder="1" applyAlignment="1" applyProtection="1">
      <alignment horizontal="center" vertical="center"/>
      <protection locked="0"/>
    </xf>
    <xf numFmtId="0" fontId="14" fillId="14" borderId="56" xfId="0" applyFont="1" applyFill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</xf>
    <xf numFmtId="0" fontId="7" fillId="0" borderId="59" xfId="0" applyFont="1" applyBorder="1" applyProtection="1"/>
    <xf numFmtId="0" fontId="7" fillId="0" borderId="60" xfId="0" applyFont="1" applyBorder="1" applyProtection="1"/>
    <xf numFmtId="0" fontId="7" fillId="4" borderId="43" xfId="0" applyFont="1" applyFill="1" applyBorder="1" applyAlignment="1" applyProtection="1">
      <alignment horizontal="center" vertical="center" wrapText="1"/>
      <protection locked="0"/>
    </xf>
    <xf numFmtId="0" fontId="7" fillId="4" borderId="62" xfId="0" applyFont="1" applyFill="1" applyBorder="1" applyAlignment="1" applyProtection="1">
      <alignment horizontal="center" vertical="center" wrapText="1"/>
      <protection locked="0"/>
    </xf>
    <xf numFmtId="0" fontId="1" fillId="3" borderId="41" xfId="0" applyFont="1" applyFill="1" applyBorder="1" applyAlignment="1" applyProtection="1">
      <alignment horizontal="center" vertical="center"/>
    </xf>
    <xf numFmtId="0" fontId="1" fillId="3" borderId="42" xfId="0" applyFont="1" applyFill="1" applyBorder="1" applyAlignment="1" applyProtection="1">
      <alignment horizontal="center" vertical="center"/>
    </xf>
    <xf numFmtId="0" fontId="1" fillId="3" borderId="56" xfId="0" applyFont="1" applyFill="1" applyBorder="1" applyAlignment="1" applyProtection="1">
      <alignment horizontal="center" vertical="center"/>
    </xf>
    <xf numFmtId="0" fontId="6" fillId="3" borderId="43" xfId="0" applyFont="1" applyFill="1" applyBorder="1" applyAlignment="1" applyProtection="1">
      <alignment horizontal="center" vertical="center"/>
    </xf>
    <xf numFmtId="0" fontId="6" fillId="3" borderId="62" xfId="0" applyFont="1" applyFill="1" applyBorder="1" applyAlignment="1" applyProtection="1">
      <alignment horizontal="center" vertical="center"/>
    </xf>
    <xf numFmtId="0" fontId="1" fillId="3" borderId="43" xfId="0" applyFont="1" applyFill="1" applyBorder="1" applyAlignment="1" applyProtection="1">
      <alignment horizontal="center" vertical="center"/>
    </xf>
    <xf numFmtId="0" fontId="1" fillId="3" borderId="62" xfId="0" applyFont="1" applyFill="1" applyBorder="1" applyAlignment="1" applyProtection="1">
      <alignment horizontal="center" vertical="center"/>
    </xf>
    <xf numFmtId="0" fontId="7" fillId="3" borderId="46" xfId="0" applyFont="1" applyFill="1" applyBorder="1" applyAlignment="1" applyProtection="1">
      <alignment horizontal="right" vertical="center"/>
      <protection locked="0"/>
    </xf>
    <xf numFmtId="0" fontId="7" fillId="3" borderId="47" xfId="0" applyFont="1" applyFill="1" applyBorder="1" applyAlignment="1" applyProtection="1">
      <alignment horizontal="right" vertical="center"/>
      <protection locked="0"/>
    </xf>
    <xf numFmtId="0" fontId="7" fillId="3" borderId="49" xfId="0" applyFont="1" applyFill="1" applyBorder="1" applyAlignment="1" applyProtection="1">
      <alignment horizontal="right" vertical="center"/>
      <protection locked="0"/>
    </xf>
    <xf numFmtId="0" fontId="7" fillId="3" borderId="51" xfId="0" applyFont="1" applyFill="1" applyBorder="1" applyAlignment="1" applyProtection="1">
      <alignment horizontal="right" vertical="center"/>
      <protection locked="0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46" xfId="0" applyFont="1" applyFill="1" applyBorder="1" applyAlignment="1" applyProtection="1">
      <alignment horizontal="center" vertical="center"/>
    </xf>
    <xf numFmtId="0" fontId="6" fillId="3" borderId="49" xfId="0" applyFont="1" applyFill="1" applyBorder="1" applyAlignment="1" applyProtection="1">
      <alignment horizontal="center" vertical="center"/>
    </xf>
    <xf numFmtId="0" fontId="7" fillId="0" borderId="97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96" xfId="0" applyFont="1" applyBorder="1" applyAlignment="1" applyProtection="1">
      <alignment horizontal="center" vertical="center"/>
      <protection locked="0"/>
    </xf>
    <xf numFmtId="0" fontId="6" fillId="3" borderId="48" xfId="0" applyFont="1" applyFill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2" fillId="15" borderId="34" xfId="0" applyFont="1" applyFill="1" applyBorder="1" applyAlignment="1" applyProtection="1">
      <alignment horizontal="center" vertical="center"/>
      <protection locked="0"/>
    </xf>
    <xf numFmtId="0" fontId="2" fillId="15" borderId="102" xfId="0" applyFont="1" applyFill="1" applyBorder="1" applyAlignment="1" applyProtection="1">
      <alignment horizontal="center" vertical="center"/>
      <protection locked="0"/>
    </xf>
    <xf numFmtId="0" fontId="2" fillId="15" borderId="103" xfId="0" applyFont="1" applyFill="1" applyBorder="1" applyAlignment="1" applyProtection="1">
      <alignment horizontal="center" vertical="center"/>
      <protection locked="0"/>
    </xf>
    <xf numFmtId="0" fontId="6" fillId="15" borderId="48" xfId="0" applyFont="1" applyFill="1" applyBorder="1" applyAlignment="1" applyProtection="1">
      <alignment horizontal="center" vertical="center" textRotation="255"/>
      <protection locked="0"/>
    </xf>
    <xf numFmtId="0" fontId="6" fillId="15" borderId="0" xfId="0" applyFont="1" applyFill="1" applyBorder="1" applyAlignment="1" applyProtection="1">
      <alignment horizontal="center" vertical="center" textRotation="255"/>
      <protection locked="0"/>
    </xf>
    <xf numFmtId="0" fontId="6" fillId="15" borderId="39" xfId="0" applyFont="1" applyFill="1" applyBorder="1" applyAlignment="1" applyProtection="1">
      <alignment horizontal="center" vertical="center" textRotation="255"/>
      <protection locked="0"/>
    </xf>
    <xf numFmtId="0" fontId="6" fillId="15" borderId="49" xfId="0" applyFont="1" applyFill="1" applyBorder="1" applyAlignment="1" applyProtection="1">
      <alignment horizontal="center" vertical="center" textRotation="255"/>
      <protection locked="0"/>
    </xf>
    <xf numFmtId="0" fontId="6" fillId="15" borderId="50" xfId="0" applyFont="1" applyFill="1" applyBorder="1" applyAlignment="1" applyProtection="1">
      <alignment horizontal="center" vertical="center" textRotation="255"/>
      <protection locked="0"/>
    </xf>
    <xf numFmtId="0" fontId="6" fillId="15" borderId="51" xfId="0" applyFont="1" applyFill="1" applyBorder="1" applyAlignment="1" applyProtection="1">
      <alignment horizontal="center" vertical="center" textRotation="255"/>
      <protection locked="0"/>
    </xf>
    <xf numFmtId="0" fontId="7" fillId="3" borderId="41" xfId="0" applyFont="1" applyFill="1" applyBorder="1" applyAlignment="1" applyProtection="1">
      <alignment horizontal="right"/>
      <protection locked="0"/>
    </xf>
    <xf numFmtId="0" fontId="7" fillId="3" borderId="56" xfId="0" applyFont="1" applyFill="1" applyBorder="1" applyAlignment="1" applyProtection="1">
      <alignment horizontal="right"/>
      <protection locked="0"/>
    </xf>
    <xf numFmtId="14" fontId="8" fillId="0" borderId="0" xfId="0" applyNumberFormat="1" applyFont="1" applyAlignment="1" applyProtection="1">
      <alignment horizontal="left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14" fontId="19" fillId="0" borderId="0" xfId="0" applyNumberFormat="1" applyFont="1" applyAlignment="1" applyProtection="1">
      <alignment horizontal="left"/>
    </xf>
    <xf numFmtId="0" fontId="1" fillId="9" borderId="34" xfId="0" applyFont="1" applyFill="1" applyBorder="1" applyAlignment="1" applyProtection="1">
      <alignment horizontal="center" vertical="center"/>
      <protection locked="0"/>
    </xf>
    <xf numFmtId="0" fontId="1" fillId="9" borderId="102" xfId="0" applyFont="1" applyFill="1" applyBorder="1" applyAlignment="1" applyProtection="1">
      <alignment horizontal="center" vertical="center"/>
      <protection locked="0"/>
    </xf>
    <xf numFmtId="0" fontId="1" fillId="9" borderId="103" xfId="0" applyFont="1" applyFill="1" applyBorder="1" applyAlignment="1" applyProtection="1">
      <alignment horizontal="center" vertical="center"/>
      <protection locked="0"/>
    </xf>
    <xf numFmtId="0" fontId="6" fillId="15" borderId="48" xfId="0" applyFont="1" applyFill="1" applyBorder="1" applyAlignment="1" applyProtection="1">
      <alignment horizontal="center" vertical="center" textRotation="180"/>
      <protection locked="0"/>
    </xf>
    <xf numFmtId="0" fontId="6" fillId="15" borderId="0" xfId="0" applyFont="1" applyFill="1" applyBorder="1" applyAlignment="1" applyProtection="1">
      <alignment horizontal="center" vertical="center" textRotation="180"/>
      <protection locked="0"/>
    </xf>
    <xf numFmtId="0" fontId="6" fillId="15" borderId="39" xfId="0" applyFont="1" applyFill="1" applyBorder="1" applyAlignment="1" applyProtection="1">
      <alignment horizontal="center" vertical="center" textRotation="180"/>
      <protection locked="0"/>
    </xf>
    <xf numFmtId="0" fontId="6" fillId="15" borderId="49" xfId="0" applyFont="1" applyFill="1" applyBorder="1" applyAlignment="1" applyProtection="1">
      <alignment horizontal="center" vertical="center" textRotation="180"/>
      <protection locked="0"/>
    </xf>
    <xf numFmtId="0" fontId="6" fillId="15" borderId="50" xfId="0" applyFont="1" applyFill="1" applyBorder="1" applyAlignment="1" applyProtection="1">
      <alignment horizontal="center" vertical="center" textRotation="180"/>
      <protection locked="0"/>
    </xf>
    <xf numFmtId="0" fontId="6" fillId="15" borderId="51" xfId="0" applyFont="1" applyFill="1" applyBorder="1" applyAlignment="1" applyProtection="1">
      <alignment horizontal="center" vertical="center" textRotation="180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</xf>
    <xf numFmtId="0" fontId="2" fillId="15" borderId="48" xfId="0" applyFont="1" applyFill="1" applyBorder="1" applyAlignment="1" applyProtection="1">
      <alignment horizontal="center" vertical="center" textRotation="255"/>
      <protection locked="0"/>
    </xf>
    <xf numFmtId="0" fontId="2" fillId="15" borderId="0" xfId="0" applyFont="1" applyFill="1" applyBorder="1" applyAlignment="1" applyProtection="1">
      <alignment horizontal="center" vertical="center" textRotation="255"/>
      <protection locked="0"/>
    </xf>
    <xf numFmtId="0" fontId="2" fillId="15" borderId="39" xfId="0" applyFont="1" applyFill="1" applyBorder="1" applyAlignment="1" applyProtection="1">
      <alignment horizontal="center" vertical="center" textRotation="255"/>
      <protection locked="0"/>
    </xf>
    <xf numFmtId="0" fontId="2" fillId="15" borderId="49" xfId="0" applyFont="1" applyFill="1" applyBorder="1" applyAlignment="1" applyProtection="1">
      <alignment horizontal="center" vertical="center" textRotation="255"/>
      <protection locked="0"/>
    </xf>
    <xf numFmtId="0" fontId="2" fillId="15" borderId="50" xfId="0" applyFont="1" applyFill="1" applyBorder="1" applyAlignment="1" applyProtection="1">
      <alignment horizontal="center" vertical="center" textRotation="255"/>
      <protection locked="0"/>
    </xf>
    <xf numFmtId="0" fontId="2" fillId="15" borderId="51" xfId="0" applyFont="1" applyFill="1" applyBorder="1" applyAlignment="1" applyProtection="1">
      <alignment horizontal="center" vertical="center" textRotation="255"/>
      <protection locked="0"/>
    </xf>
    <xf numFmtId="0" fontId="2" fillId="15" borderId="31" xfId="0" applyFont="1" applyFill="1" applyBorder="1" applyAlignment="1" applyProtection="1">
      <alignment vertical="center"/>
      <protection locked="0"/>
    </xf>
    <xf numFmtId="0" fontId="2" fillId="15" borderId="68" xfId="0" applyFont="1" applyFill="1" applyBorder="1" applyAlignment="1" applyProtection="1">
      <alignment vertical="center"/>
      <protection locked="0"/>
    </xf>
    <xf numFmtId="0" fontId="2" fillId="15" borderId="32" xfId="0" applyFont="1" applyFill="1" applyBorder="1" applyAlignment="1" applyProtection="1">
      <alignment vertical="center"/>
      <protection locked="0"/>
    </xf>
    <xf numFmtId="0" fontId="1" fillId="15" borderId="41" xfId="0" applyFont="1" applyFill="1" applyBorder="1" applyAlignment="1" applyProtection="1">
      <alignment horizontal="center" vertical="center"/>
      <protection locked="0"/>
    </xf>
    <xf numFmtId="0" fontId="1" fillId="15" borderId="42" xfId="0" applyFont="1" applyFill="1" applyBorder="1" applyAlignment="1" applyProtection="1">
      <alignment horizontal="center" vertical="center"/>
      <protection locked="0"/>
    </xf>
    <xf numFmtId="0" fontId="1" fillId="15" borderId="56" xfId="0" applyFont="1" applyFill="1" applyBorder="1" applyAlignment="1" applyProtection="1">
      <alignment horizontal="center" vertical="center"/>
      <protection locked="0"/>
    </xf>
    <xf numFmtId="0" fontId="6" fillId="15" borderId="31" xfId="0" applyFont="1" applyFill="1" applyBorder="1" applyAlignment="1" applyProtection="1">
      <alignment horizontal="center" vertical="center" textRotation="255"/>
      <protection locked="0"/>
    </xf>
    <xf numFmtId="0" fontId="6" fillId="15" borderId="68" xfId="0" applyFont="1" applyFill="1" applyBorder="1" applyAlignment="1" applyProtection="1">
      <alignment horizontal="center" vertical="center" textRotation="255"/>
      <protection locked="0"/>
    </xf>
    <xf numFmtId="0" fontId="6" fillId="15" borderId="32" xfId="0" applyFont="1" applyFill="1" applyBorder="1" applyAlignment="1" applyProtection="1">
      <alignment horizontal="center" vertical="center" textRotation="255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12" fillId="0" borderId="58" xfId="0" applyFont="1" applyBorder="1" applyAlignment="1" applyProtection="1">
      <alignment horizontal="center" vertical="center"/>
      <protection locked="0"/>
    </xf>
    <xf numFmtId="0" fontId="12" fillId="0" borderId="59" xfId="0" applyFont="1" applyBorder="1" applyAlignment="1" applyProtection="1">
      <alignment horizontal="center" vertical="center"/>
      <protection locked="0"/>
    </xf>
    <xf numFmtId="0" fontId="12" fillId="0" borderId="60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30" fillId="0" borderId="21" xfId="0" applyFont="1" applyBorder="1" applyAlignment="1" applyProtection="1">
      <alignment horizontal="center" vertical="center"/>
      <protection locked="0"/>
    </xf>
    <xf numFmtId="0" fontId="30" fillId="0" borderId="96" xfId="0" applyFont="1" applyBorder="1" applyAlignment="1" applyProtection="1">
      <alignment horizontal="center" vertical="center"/>
      <protection locked="0"/>
    </xf>
    <xf numFmtId="0" fontId="11" fillId="0" borderId="58" xfId="0" applyFont="1" applyBorder="1" applyAlignment="1" applyProtection="1">
      <alignment horizontal="center" vertical="center"/>
      <protection locked="0"/>
    </xf>
    <xf numFmtId="0" fontId="1" fillId="15" borderId="34" xfId="0" applyFont="1" applyFill="1" applyBorder="1" applyAlignment="1" applyProtection="1">
      <alignment horizontal="center" vertical="center"/>
      <protection locked="0"/>
    </xf>
    <xf numFmtId="0" fontId="1" fillId="15" borderId="102" xfId="0" applyFont="1" applyFill="1" applyBorder="1" applyAlignment="1" applyProtection="1">
      <alignment horizontal="center" vertical="center"/>
      <protection locked="0"/>
    </xf>
    <xf numFmtId="0" fontId="1" fillId="15" borderId="103" xfId="0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Wąski" xfId="1"/>
  </cellStyles>
  <dxfs count="7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mruColors>
      <color rgb="FF0000FF"/>
      <color rgb="FFEDBD77"/>
      <color rgb="FFCE86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4" Type="http://schemas.openxmlformats.org/officeDocument/2006/relationships/image" Target="../media/image1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Relationship Id="rId4" Type="http://schemas.openxmlformats.org/officeDocument/2006/relationships/image" Target="../media/image16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4" Type="http://schemas.openxmlformats.org/officeDocument/2006/relationships/image" Target="../media/image12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85725</xdr:colOff>
      <xdr:row>3</xdr:row>
      <xdr:rowOff>95250</xdr:rowOff>
    </xdr:to>
    <xdr:pic>
      <xdr:nvPicPr>
        <xdr:cNvPr id="1043" name="CommandButton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19100"/>
          <a:ext cx="800100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0</xdr:colOff>
      <xdr:row>0</xdr:row>
      <xdr:rowOff>9525</xdr:rowOff>
    </xdr:from>
    <xdr:to>
      <xdr:col>2</xdr:col>
      <xdr:colOff>85725</xdr:colOff>
      <xdr:row>1</xdr:row>
      <xdr:rowOff>114300</xdr:rowOff>
    </xdr:to>
    <xdr:pic>
      <xdr:nvPicPr>
        <xdr:cNvPr id="1044" name="CommandButton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800100" cy="3143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0</xdr:colOff>
      <xdr:row>1</xdr:row>
      <xdr:rowOff>95250</xdr:rowOff>
    </xdr:from>
    <xdr:to>
      <xdr:col>2</xdr:col>
      <xdr:colOff>85725</xdr:colOff>
      <xdr:row>2</xdr:row>
      <xdr:rowOff>200025</xdr:rowOff>
    </xdr:to>
    <xdr:pic>
      <xdr:nvPicPr>
        <xdr:cNvPr id="1045" name="CommandButton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04800"/>
          <a:ext cx="800100" cy="3143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0</xdr:colOff>
      <xdr:row>4</xdr:row>
      <xdr:rowOff>47625</xdr:rowOff>
    </xdr:from>
    <xdr:to>
      <xdr:col>2</xdr:col>
      <xdr:colOff>85725</xdr:colOff>
      <xdr:row>5</xdr:row>
      <xdr:rowOff>117475</xdr:rowOff>
    </xdr:to>
    <xdr:pic>
      <xdr:nvPicPr>
        <xdr:cNvPr id="1046" name="CommandButton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85825"/>
          <a:ext cx="800100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37</xdr:col>
      <xdr:colOff>95250</xdr:colOff>
      <xdr:row>32</xdr:row>
      <xdr:rowOff>76200</xdr:rowOff>
    </xdr:from>
    <xdr:to>
      <xdr:col>40</xdr:col>
      <xdr:colOff>133350</xdr:colOff>
      <xdr:row>62</xdr:row>
      <xdr:rowOff>209550</xdr:rowOff>
    </xdr:to>
    <xdr:sp macro="" textlink="">
      <xdr:nvSpPr>
        <xdr:cNvPr id="2" name="pole tekstowe 1"/>
        <xdr:cNvSpPr txBox="1"/>
      </xdr:nvSpPr>
      <xdr:spPr>
        <a:xfrm>
          <a:off x="15449550" y="7372350"/>
          <a:ext cx="742950" cy="7677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/>
        <a:lstStyle/>
        <a:p>
          <a:r>
            <a:rPr lang="pl-PL" sz="1600" b="1"/>
            <a:t>	 PRAKTYKA -  3 miesiące (marzec, kwiecień,</a:t>
          </a:r>
          <a:r>
            <a:rPr lang="pl-PL" sz="1600" b="1" baseline="0"/>
            <a:t> maj)</a:t>
          </a:r>
          <a:r>
            <a:rPr lang="pl-PL" sz="1600" b="1"/>
            <a:t>  </a:t>
          </a:r>
        </a:p>
        <a:p>
          <a:r>
            <a:rPr lang="pl-PL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pl-PL" sz="14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190500</xdr:rowOff>
    </xdr:from>
    <xdr:to>
      <xdr:col>2</xdr:col>
      <xdr:colOff>28575</xdr:colOff>
      <xdr:row>4</xdr:row>
      <xdr:rowOff>76200</xdr:rowOff>
    </xdr:to>
    <xdr:pic>
      <xdr:nvPicPr>
        <xdr:cNvPr id="3076" name="CommandButton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"/>
          <a:ext cx="800100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0</xdr:row>
      <xdr:rowOff>19050</xdr:rowOff>
    </xdr:from>
    <xdr:to>
      <xdr:col>2</xdr:col>
      <xdr:colOff>28575</xdr:colOff>
      <xdr:row>1</xdr:row>
      <xdr:rowOff>123825</xdr:rowOff>
    </xdr:to>
    <xdr:pic>
      <xdr:nvPicPr>
        <xdr:cNvPr id="3077" name="CommandButton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800100" cy="3143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1</xdr:row>
      <xdr:rowOff>104775</xdr:rowOff>
    </xdr:from>
    <xdr:to>
      <xdr:col>2</xdr:col>
      <xdr:colOff>28575</xdr:colOff>
      <xdr:row>3</xdr:row>
      <xdr:rowOff>0</xdr:rowOff>
    </xdr:to>
    <xdr:pic>
      <xdr:nvPicPr>
        <xdr:cNvPr id="3078" name="CommandButton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800100" cy="3143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4</xdr:row>
      <xdr:rowOff>57150</xdr:rowOff>
    </xdr:from>
    <xdr:to>
      <xdr:col>2</xdr:col>
      <xdr:colOff>28575</xdr:colOff>
      <xdr:row>6</xdr:row>
      <xdr:rowOff>0</xdr:rowOff>
    </xdr:to>
    <xdr:pic>
      <xdr:nvPicPr>
        <xdr:cNvPr id="3079" name="CommandButton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50"/>
          <a:ext cx="800100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190500</xdr:rowOff>
    </xdr:from>
    <xdr:to>
      <xdr:col>2</xdr:col>
      <xdr:colOff>19050</xdr:colOff>
      <xdr:row>4</xdr:row>
      <xdr:rowOff>76200</xdr:rowOff>
    </xdr:to>
    <xdr:pic>
      <xdr:nvPicPr>
        <xdr:cNvPr id="6145" name="CommandButton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"/>
          <a:ext cx="800100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0</xdr:row>
      <xdr:rowOff>19050</xdr:rowOff>
    </xdr:from>
    <xdr:to>
      <xdr:col>2</xdr:col>
      <xdr:colOff>19050</xdr:colOff>
      <xdr:row>1</xdr:row>
      <xdr:rowOff>123825</xdr:rowOff>
    </xdr:to>
    <xdr:pic>
      <xdr:nvPicPr>
        <xdr:cNvPr id="6146" name="CommandButton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800100" cy="3143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1</xdr:row>
      <xdr:rowOff>104775</xdr:rowOff>
    </xdr:from>
    <xdr:to>
      <xdr:col>2</xdr:col>
      <xdr:colOff>19050</xdr:colOff>
      <xdr:row>3</xdr:row>
      <xdr:rowOff>0</xdr:rowOff>
    </xdr:to>
    <xdr:pic>
      <xdr:nvPicPr>
        <xdr:cNvPr id="6147" name="CommandButton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800100" cy="3143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4</xdr:row>
      <xdr:rowOff>57150</xdr:rowOff>
    </xdr:from>
    <xdr:to>
      <xdr:col>2</xdr:col>
      <xdr:colOff>19050</xdr:colOff>
      <xdr:row>6</xdr:row>
      <xdr:rowOff>0</xdr:rowOff>
    </xdr:to>
    <xdr:pic>
      <xdr:nvPicPr>
        <xdr:cNvPr id="6148" name="CommandButton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50"/>
          <a:ext cx="800100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190500</xdr:rowOff>
    </xdr:from>
    <xdr:to>
      <xdr:col>1</xdr:col>
      <xdr:colOff>800100</xdr:colOff>
      <xdr:row>4</xdr:row>
      <xdr:rowOff>76200</xdr:rowOff>
    </xdr:to>
    <xdr:pic>
      <xdr:nvPicPr>
        <xdr:cNvPr id="7169" name="CommandButton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"/>
          <a:ext cx="800100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0</xdr:row>
      <xdr:rowOff>19050</xdr:rowOff>
    </xdr:from>
    <xdr:to>
      <xdr:col>1</xdr:col>
      <xdr:colOff>800100</xdr:colOff>
      <xdr:row>1</xdr:row>
      <xdr:rowOff>123825</xdr:rowOff>
    </xdr:to>
    <xdr:pic>
      <xdr:nvPicPr>
        <xdr:cNvPr id="7170" name="CommandButton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800100" cy="3143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1</xdr:row>
      <xdr:rowOff>104775</xdr:rowOff>
    </xdr:from>
    <xdr:to>
      <xdr:col>1</xdr:col>
      <xdr:colOff>800100</xdr:colOff>
      <xdr:row>3</xdr:row>
      <xdr:rowOff>0</xdr:rowOff>
    </xdr:to>
    <xdr:pic>
      <xdr:nvPicPr>
        <xdr:cNvPr id="7171" name="CommandButton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800100" cy="3143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4</xdr:row>
      <xdr:rowOff>57150</xdr:rowOff>
    </xdr:from>
    <xdr:to>
      <xdr:col>1</xdr:col>
      <xdr:colOff>800100</xdr:colOff>
      <xdr:row>6</xdr:row>
      <xdr:rowOff>0</xdr:rowOff>
    </xdr:to>
    <xdr:pic>
      <xdr:nvPicPr>
        <xdr:cNvPr id="7172" name="CommandButton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50"/>
          <a:ext cx="800100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190500</xdr:rowOff>
    </xdr:from>
    <xdr:to>
      <xdr:col>2</xdr:col>
      <xdr:colOff>19050</xdr:colOff>
      <xdr:row>4</xdr:row>
      <xdr:rowOff>76200</xdr:rowOff>
    </xdr:to>
    <xdr:pic>
      <xdr:nvPicPr>
        <xdr:cNvPr id="8193" name="CommandButton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"/>
          <a:ext cx="800100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0</xdr:row>
      <xdr:rowOff>19050</xdr:rowOff>
    </xdr:from>
    <xdr:to>
      <xdr:col>2</xdr:col>
      <xdr:colOff>19050</xdr:colOff>
      <xdr:row>1</xdr:row>
      <xdr:rowOff>123825</xdr:rowOff>
    </xdr:to>
    <xdr:pic>
      <xdr:nvPicPr>
        <xdr:cNvPr id="8194" name="CommandButton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800100" cy="3143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1</xdr:row>
      <xdr:rowOff>104775</xdr:rowOff>
    </xdr:from>
    <xdr:to>
      <xdr:col>2</xdr:col>
      <xdr:colOff>19050</xdr:colOff>
      <xdr:row>3</xdr:row>
      <xdr:rowOff>0</xdr:rowOff>
    </xdr:to>
    <xdr:pic>
      <xdr:nvPicPr>
        <xdr:cNvPr id="8195" name="CommandButton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800100" cy="3143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4</xdr:row>
      <xdr:rowOff>57150</xdr:rowOff>
    </xdr:from>
    <xdr:to>
      <xdr:col>2</xdr:col>
      <xdr:colOff>19050</xdr:colOff>
      <xdr:row>6</xdr:row>
      <xdr:rowOff>0</xdr:rowOff>
    </xdr:to>
    <xdr:pic>
      <xdr:nvPicPr>
        <xdr:cNvPr id="8196" name="CommandButton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50"/>
          <a:ext cx="800100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190500</xdr:rowOff>
    </xdr:from>
    <xdr:to>
      <xdr:col>1</xdr:col>
      <xdr:colOff>800100</xdr:colOff>
      <xdr:row>4</xdr:row>
      <xdr:rowOff>76200</xdr:rowOff>
    </xdr:to>
    <xdr:pic>
      <xdr:nvPicPr>
        <xdr:cNvPr id="9217" name="CommandButton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"/>
          <a:ext cx="800100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0</xdr:row>
      <xdr:rowOff>19050</xdr:rowOff>
    </xdr:from>
    <xdr:to>
      <xdr:col>1</xdr:col>
      <xdr:colOff>800100</xdr:colOff>
      <xdr:row>1</xdr:row>
      <xdr:rowOff>123825</xdr:rowOff>
    </xdr:to>
    <xdr:pic>
      <xdr:nvPicPr>
        <xdr:cNvPr id="9218" name="CommandButton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800100" cy="3143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1</xdr:row>
      <xdr:rowOff>104775</xdr:rowOff>
    </xdr:from>
    <xdr:to>
      <xdr:col>1</xdr:col>
      <xdr:colOff>800100</xdr:colOff>
      <xdr:row>3</xdr:row>
      <xdr:rowOff>0</xdr:rowOff>
    </xdr:to>
    <xdr:pic>
      <xdr:nvPicPr>
        <xdr:cNvPr id="9219" name="CommandButton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800100" cy="3143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4</xdr:row>
      <xdr:rowOff>57150</xdr:rowOff>
    </xdr:from>
    <xdr:to>
      <xdr:col>1</xdr:col>
      <xdr:colOff>800100</xdr:colOff>
      <xdr:row>6</xdr:row>
      <xdr:rowOff>0</xdr:rowOff>
    </xdr:to>
    <xdr:pic>
      <xdr:nvPicPr>
        <xdr:cNvPr id="9220" name="CommandButton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50"/>
          <a:ext cx="800100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=""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BE77"/>
  <sheetViews>
    <sheetView showGridLines="0" showZeros="0" tabSelected="1" zoomScale="75" zoomScaleNormal="75" zoomScaleSheetLayoutView="75" workbookViewId="0">
      <pane xSplit="6" ySplit="6" topLeftCell="G27" activePane="bottomRight" state="frozen"/>
      <selection pane="topRight" activeCell="G1" sqref="G1"/>
      <selection pane="bottomLeft" activeCell="A8" sqref="A8"/>
      <selection pane="bottomRight" activeCell="W36" sqref="W36"/>
    </sheetView>
  </sheetViews>
  <sheetFormatPr defaultRowHeight="14.25"/>
  <cols>
    <col min="1" max="1" width="0.140625" style="90" customWidth="1"/>
    <col min="2" max="2" width="10.7109375" style="175" customWidth="1"/>
    <col min="3" max="3" width="3.7109375" style="85" customWidth="1"/>
    <col min="4" max="4" width="17.85546875" style="85" customWidth="1"/>
    <col min="5" max="5" width="19.85546875" style="85" customWidth="1"/>
    <col min="6" max="6" width="38" style="85" customWidth="1"/>
    <col min="7" max="7" width="6.140625" style="85" customWidth="1"/>
    <col min="8" max="9" width="6" style="85" customWidth="1"/>
    <col min="10" max="10" width="6.28515625" style="85" customWidth="1"/>
    <col min="11" max="11" width="7.140625" style="85" customWidth="1"/>
    <col min="12" max="12" width="5.5703125" style="85" customWidth="1"/>
    <col min="13" max="16" width="3.7109375" style="85" customWidth="1"/>
    <col min="17" max="17" width="5.7109375" style="85" customWidth="1"/>
    <col min="18" max="21" width="3.7109375" style="85" customWidth="1"/>
    <col min="22" max="22" width="5.7109375" style="85" customWidth="1"/>
    <col min="23" max="26" width="3.7109375" style="85" customWidth="1"/>
    <col min="27" max="27" width="5.28515625" style="85" customWidth="1"/>
    <col min="28" max="31" width="3.7109375" style="85" customWidth="1"/>
    <col min="32" max="32" width="4.7109375" style="85" customWidth="1"/>
    <col min="33" max="36" width="3.7109375" style="85" customWidth="1"/>
    <col min="37" max="37" width="6" style="85" customWidth="1"/>
    <col min="38" max="38" width="3.7109375" style="85" customWidth="1"/>
    <col min="39" max="41" width="3.28515625" style="85" customWidth="1"/>
    <col min="42" max="42" width="4.7109375" style="85" customWidth="1"/>
    <col min="43" max="46" width="3.28515625" style="85" customWidth="1"/>
    <col min="47" max="47" width="4.7109375" style="85" customWidth="1"/>
    <col min="48" max="48" width="3.5703125" style="85" customWidth="1"/>
    <col min="49" max="50" width="4" style="85" customWidth="1"/>
    <col min="51" max="51" width="3.85546875" style="85" customWidth="1"/>
    <col min="52" max="52" width="5.140625" style="85" customWidth="1"/>
    <col min="53" max="16384" width="9.140625" style="85"/>
  </cols>
  <sheetData>
    <row r="1" spans="1:57" ht="16.5" customHeight="1">
      <c r="D1" s="125"/>
      <c r="E1" s="125"/>
      <c r="F1" s="125"/>
      <c r="H1" s="126"/>
    </row>
    <row r="2" spans="1:57" ht="16.5" customHeight="1">
      <c r="G2" s="127" t="s">
        <v>34</v>
      </c>
      <c r="H2" s="128" t="s">
        <v>74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30" t="s">
        <v>37</v>
      </c>
      <c r="AR2" s="561">
        <f ca="1">TODAY()</f>
        <v>42698</v>
      </c>
      <c r="AS2" s="561"/>
      <c r="AT2" s="561"/>
      <c r="AU2" s="561"/>
      <c r="AV2" s="130"/>
      <c r="AW2" s="561"/>
      <c r="AX2" s="561"/>
      <c r="AY2" s="561"/>
      <c r="AZ2" s="561"/>
      <c r="BA2" s="131"/>
      <c r="BB2" s="131"/>
      <c r="BC2" s="131"/>
      <c r="BD2" s="131"/>
      <c r="BE2" s="131"/>
    </row>
    <row r="3" spans="1:57" ht="16.5" customHeight="1">
      <c r="C3" s="132"/>
      <c r="G3" s="134"/>
      <c r="AQ3" s="134" t="s">
        <v>36</v>
      </c>
      <c r="AR3" s="132" t="s">
        <v>210</v>
      </c>
      <c r="AV3" s="134"/>
      <c r="AW3" s="132"/>
    </row>
    <row r="4" spans="1:57" ht="16.5" customHeight="1">
      <c r="C4" s="132"/>
      <c r="D4" s="133"/>
      <c r="E4" s="133"/>
      <c r="F4" s="133"/>
      <c r="G4" s="134"/>
      <c r="AQ4" s="134"/>
      <c r="AR4" s="132" t="s">
        <v>211</v>
      </c>
      <c r="AV4" s="134"/>
      <c r="AW4" s="132"/>
    </row>
    <row r="5" spans="1:57" ht="18.75" customHeight="1">
      <c r="C5" s="521" t="s">
        <v>5</v>
      </c>
      <c r="D5" s="533" t="s">
        <v>53</v>
      </c>
      <c r="E5" s="534"/>
      <c r="F5" s="535"/>
      <c r="G5" s="530" t="s">
        <v>32</v>
      </c>
      <c r="H5" s="531"/>
      <c r="I5" s="531"/>
      <c r="J5" s="531"/>
      <c r="K5" s="531"/>
      <c r="L5" s="531"/>
      <c r="M5" s="567" t="s">
        <v>6</v>
      </c>
      <c r="N5" s="524"/>
      <c r="O5" s="524"/>
      <c r="P5" s="524"/>
      <c r="Q5" s="525"/>
      <c r="R5" s="523" t="s">
        <v>7</v>
      </c>
      <c r="S5" s="524"/>
      <c r="T5" s="524"/>
      <c r="U5" s="524"/>
      <c r="V5" s="525"/>
      <c r="W5" s="523" t="s">
        <v>8</v>
      </c>
      <c r="X5" s="524"/>
      <c r="Y5" s="524"/>
      <c r="Z5" s="524"/>
      <c r="AA5" s="525"/>
      <c r="AB5" s="523" t="s">
        <v>9</v>
      </c>
      <c r="AC5" s="524"/>
      <c r="AD5" s="524"/>
      <c r="AE5" s="524"/>
      <c r="AF5" s="525"/>
      <c r="AG5" s="523" t="s">
        <v>10</v>
      </c>
      <c r="AH5" s="524"/>
      <c r="AI5" s="524"/>
      <c r="AJ5" s="524"/>
      <c r="AK5" s="525"/>
      <c r="AL5" s="523" t="s">
        <v>11</v>
      </c>
      <c r="AM5" s="524"/>
      <c r="AN5" s="524"/>
      <c r="AO5" s="524"/>
      <c r="AP5" s="525"/>
      <c r="AQ5" s="523" t="s">
        <v>12</v>
      </c>
      <c r="AR5" s="524"/>
      <c r="AS5" s="524"/>
      <c r="AT5" s="524"/>
      <c r="AU5" s="562"/>
      <c r="AV5" s="530" t="s">
        <v>146</v>
      </c>
      <c r="AW5" s="612"/>
      <c r="AX5" s="612"/>
      <c r="AY5" s="612"/>
      <c r="AZ5" s="613"/>
    </row>
    <row r="6" spans="1:57" ht="18" customHeight="1">
      <c r="C6" s="522"/>
      <c r="D6" s="536"/>
      <c r="E6" s="537"/>
      <c r="F6" s="538"/>
      <c r="G6" s="135" t="s">
        <v>0</v>
      </c>
      <c r="H6" s="136" t="s">
        <v>1</v>
      </c>
      <c r="I6" s="136" t="s">
        <v>2</v>
      </c>
      <c r="J6" s="137" t="s">
        <v>3</v>
      </c>
      <c r="K6" s="214" t="s">
        <v>4</v>
      </c>
      <c r="L6" s="272" t="s">
        <v>92</v>
      </c>
      <c r="M6" s="218" t="s">
        <v>0</v>
      </c>
      <c r="N6" s="136" t="s">
        <v>1</v>
      </c>
      <c r="O6" s="136" t="s">
        <v>2</v>
      </c>
      <c r="P6" s="137" t="s">
        <v>3</v>
      </c>
      <c r="Q6" s="283" t="s">
        <v>92</v>
      </c>
      <c r="R6" s="135" t="s">
        <v>0</v>
      </c>
      <c r="S6" s="136" t="s">
        <v>1</v>
      </c>
      <c r="T6" s="136" t="s">
        <v>2</v>
      </c>
      <c r="U6" s="137" t="s">
        <v>3</v>
      </c>
      <c r="V6" s="283" t="s">
        <v>92</v>
      </c>
      <c r="W6" s="135" t="s">
        <v>0</v>
      </c>
      <c r="X6" s="136" t="s">
        <v>1</v>
      </c>
      <c r="Y6" s="136" t="s">
        <v>2</v>
      </c>
      <c r="Z6" s="137" t="s">
        <v>3</v>
      </c>
      <c r="AA6" s="283" t="s">
        <v>92</v>
      </c>
      <c r="AB6" s="135" t="s">
        <v>0</v>
      </c>
      <c r="AC6" s="136" t="s">
        <v>1</v>
      </c>
      <c r="AD6" s="136" t="s">
        <v>2</v>
      </c>
      <c r="AE6" s="137" t="s">
        <v>3</v>
      </c>
      <c r="AF6" s="283" t="s">
        <v>92</v>
      </c>
      <c r="AG6" s="135" t="s">
        <v>0</v>
      </c>
      <c r="AH6" s="136" t="s">
        <v>1</v>
      </c>
      <c r="AI6" s="136" t="s">
        <v>2</v>
      </c>
      <c r="AJ6" s="137" t="s">
        <v>3</v>
      </c>
      <c r="AK6" s="283" t="s">
        <v>92</v>
      </c>
      <c r="AL6" s="135" t="s">
        <v>0</v>
      </c>
      <c r="AM6" s="136" t="s">
        <v>1</v>
      </c>
      <c r="AN6" s="136" t="s">
        <v>2</v>
      </c>
      <c r="AO6" s="137" t="s">
        <v>3</v>
      </c>
      <c r="AP6" s="283" t="s">
        <v>92</v>
      </c>
      <c r="AQ6" s="135" t="s">
        <v>0</v>
      </c>
      <c r="AR6" s="136" t="s">
        <v>1</v>
      </c>
      <c r="AS6" s="136" t="s">
        <v>2</v>
      </c>
      <c r="AT6" s="137" t="s">
        <v>3</v>
      </c>
      <c r="AU6" s="419" t="s">
        <v>92</v>
      </c>
      <c r="AV6" s="135" t="s">
        <v>0</v>
      </c>
      <c r="AW6" s="136" t="s">
        <v>1</v>
      </c>
      <c r="AX6" s="136" t="s">
        <v>2</v>
      </c>
      <c r="AY6" s="137" t="s">
        <v>3</v>
      </c>
      <c r="AZ6" s="425" t="s">
        <v>92</v>
      </c>
    </row>
    <row r="7" spans="1:57" ht="23.25" customHeight="1">
      <c r="C7" s="86" t="s">
        <v>41</v>
      </c>
      <c r="D7" s="526" t="s">
        <v>60</v>
      </c>
      <c r="E7" s="527"/>
      <c r="F7" s="528"/>
      <c r="G7" s="91">
        <f>SUM(G8:G17)</f>
        <v>60</v>
      </c>
      <c r="H7" s="91">
        <f>SUM(H8:H17)</f>
        <v>195</v>
      </c>
      <c r="I7" s="91">
        <f>SUM(I8:I17)</f>
        <v>0</v>
      </c>
      <c r="J7" s="91">
        <f>SUM(J8:J16)</f>
        <v>0</v>
      </c>
      <c r="K7" s="215">
        <f>SUM(K8:K17)</f>
        <v>255</v>
      </c>
      <c r="L7" s="273">
        <f>SUM(L8:L16)</f>
        <v>15</v>
      </c>
      <c r="M7" s="91">
        <f>SUM(M8:M16)</f>
        <v>4</v>
      </c>
      <c r="N7" s="92">
        <f>SUM(N8:N17)</f>
        <v>5</v>
      </c>
      <c r="O7" s="92">
        <f>SUM(O8:O16)</f>
        <v>0</v>
      </c>
      <c r="P7" s="93">
        <f>SUM(P8:P16)</f>
        <v>0</v>
      </c>
      <c r="Q7" s="284">
        <f>SUM(Q8:Q16)</f>
        <v>9</v>
      </c>
      <c r="R7" s="91">
        <f>SUM(R8:R16)</f>
        <v>0</v>
      </c>
      <c r="S7" s="92">
        <f>SUM(S8:S17)</f>
        <v>4</v>
      </c>
      <c r="T7" s="92">
        <f t="shared" ref="T7:AZ7" si="0">SUM(T8:T16)</f>
        <v>0</v>
      </c>
      <c r="U7" s="93">
        <f t="shared" si="0"/>
        <v>0</v>
      </c>
      <c r="V7" s="87">
        <f t="shared" si="0"/>
        <v>2</v>
      </c>
      <c r="W7" s="91">
        <f t="shared" si="0"/>
        <v>0</v>
      </c>
      <c r="X7" s="92">
        <f t="shared" si="0"/>
        <v>2</v>
      </c>
      <c r="Y7" s="92">
        <f t="shared" si="0"/>
        <v>0</v>
      </c>
      <c r="Z7" s="93">
        <f t="shared" si="0"/>
        <v>0</v>
      </c>
      <c r="AA7" s="87">
        <f t="shared" si="0"/>
        <v>2</v>
      </c>
      <c r="AB7" s="91">
        <f t="shared" si="0"/>
        <v>0</v>
      </c>
      <c r="AC7" s="92">
        <f t="shared" si="0"/>
        <v>2</v>
      </c>
      <c r="AD7" s="92">
        <f t="shared" si="0"/>
        <v>0</v>
      </c>
      <c r="AE7" s="93">
        <f t="shared" si="0"/>
        <v>0</v>
      </c>
      <c r="AF7" s="292">
        <f t="shared" si="0"/>
        <v>2</v>
      </c>
      <c r="AG7" s="91">
        <f t="shared" si="0"/>
        <v>0</v>
      </c>
      <c r="AH7" s="92">
        <f t="shared" si="0"/>
        <v>0</v>
      </c>
      <c r="AI7" s="92">
        <f t="shared" si="0"/>
        <v>0</v>
      </c>
      <c r="AJ7" s="93">
        <f t="shared" si="0"/>
        <v>0</v>
      </c>
      <c r="AK7" s="292">
        <f t="shared" si="0"/>
        <v>0</v>
      </c>
      <c r="AL7" s="91">
        <f t="shared" si="0"/>
        <v>0</v>
      </c>
      <c r="AM7" s="92">
        <f t="shared" si="0"/>
        <v>0</v>
      </c>
      <c r="AN7" s="92">
        <f t="shared" si="0"/>
        <v>0</v>
      </c>
      <c r="AO7" s="93">
        <f t="shared" si="0"/>
        <v>0</v>
      </c>
      <c r="AP7" s="292">
        <f t="shared" si="0"/>
        <v>0</v>
      </c>
      <c r="AQ7" s="91">
        <f t="shared" si="0"/>
        <v>0</v>
      </c>
      <c r="AR7" s="92">
        <f t="shared" si="0"/>
        <v>0</v>
      </c>
      <c r="AS7" s="92">
        <f t="shared" si="0"/>
        <v>0</v>
      </c>
      <c r="AT7" s="93">
        <f t="shared" si="0"/>
        <v>0</v>
      </c>
      <c r="AU7" s="420">
        <f t="shared" si="0"/>
        <v>0</v>
      </c>
      <c r="AV7" s="91">
        <f t="shared" si="0"/>
        <v>0</v>
      </c>
      <c r="AW7" s="92">
        <f t="shared" si="0"/>
        <v>0</v>
      </c>
      <c r="AX7" s="92">
        <f t="shared" si="0"/>
        <v>0</v>
      </c>
      <c r="AY7" s="93">
        <f t="shared" si="0"/>
        <v>0</v>
      </c>
      <c r="AZ7" s="426">
        <f t="shared" si="0"/>
        <v>0</v>
      </c>
    </row>
    <row r="8" spans="1:57" ht="0.75" customHeight="1">
      <c r="A8" s="84"/>
      <c r="C8" s="138"/>
      <c r="D8" s="138"/>
      <c r="E8" s="139"/>
      <c r="F8" s="139"/>
      <c r="G8" s="140">
        <f>tyg*SUMIF($M$6:$AU$6,G$6,$M8:$AU8)</f>
        <v>0</v>
      </c>
      <c r="H8" s="123">
        <f>tyg*SUMIF($M$6:$AU$6,H$6,$M8:$AU8)</f>
        <v>0</v>
      </c>
      <c r="I8" s="123">
        <f>tyg*SUMIF($M$6:$AU$6,I$6,$M8:$AU8)</f>
        <v>0</v>
      </c>
      <c r="J8" s="141">
        <f>tyg*SUMIF($M$6:$AU$6,J$6,$M8:$AU8)</f>
        <v>0</v>
      </c>
      <c r="K8" s="142">
        <f>SUM(G8:J8)</f>
        <v>0</v>
      </c>
      <c r="L8" s="274">
        <f>SUMIF($M$6:$AU$6,L$6,$M8:$AU8)</f>
        <v>0</v>
      </c>
      <c r="M8" s="143"/>
      <c r="N8" s="121"/>
      <c r="O8" s="121"/>
      <c r="P8" s="124"/>
      <c r="Q8" s="285"/>
      <c r="R8" s="143"/>
      <c r="S8" s="121"/>
      <c r="T8" s="121"/>
      <c r="U8" s="124"/>
      <c r="V8" s="144"/>
      <c r="W8" s="143"/>
      <c r="X8" s="121"/>
      <c r="Y8" s="121"/>
      <c r="Z8" s="124"/>
      <c r="AA8" s="144"/>
      <c r="AB8" s="143"/>
      <c r="AC8" s="121"/>
      <c r="AD8" s="121"/>
      <c r="AE8" s="124"/>
      <c r="AF8" s="285"/>
      <c r="AG8" s="143"/>
      <c r="AH8" s="121"/>
      <c r="AI8" s="121"/>
      <c r="AJ8" s="124"/>
      <c r="AK8" s="285"/>
      <c r="AL8" s="143"/>
      <c r="AM8" s="121"/>
      <c r="AN8" s="121"/>
      <c r="AO8" s="124"/>
      <c r="AP8" s="285"/>
      <c r="AQ8" s="143"/>
      <c r="AR8" s="121"/>
      <c r="AS8" s="121"/>
      <c r="AT8" s="124"/>
      <c r="AU8" s="421"/>
      <c r="AV8" s="143"/>
      <c r="AW8" s="303"/>
      <c r="AX8" s="303"/>
      <c r="AY8" s="124"/>
      <c r="AZ8" s="427"/>
    </row>
    <row r="9" spans="1:57" ht="0.75" customHeight="1">
      <c r="A9" s="84"/>
      <c r="C9" s="145"/>
      <c r="D9" s="145"/>
      <c r="E9" s="146"/>
      <c r="F9" s="146"/>
      <c r="G9" s="140"/>
      <c r="H9" s="123"/>
      <c r="I9" s="123"/>
      <c r="J9" s="141"/>
      <c r="K9" s="142"/>
      <c r="L9" s="274"/>
      <c r="M9" s="143"/>
      <c r="N9" s="121"/>
      <c r="O9" s="121"/>
      <c r="P9" s="124"/>
      <c r="Q9" s="285"/>
      <c r="R9" s="143"/>
      <c r="S9" s="121"/>
      <c r="T9" s="121"/>
      <c r="U9" s="124"/>
      <c r="V9" s="144"/>
      <c r="W9" s="143"/>
      <c r="X9" s="121"/>
      <c r="Y9" s="121"/>
      <c r="Z9" s="124"/>
      <c r="AA9" s="144"/>
      <c r="AB9" s="143"/>
      <c r="AC9" s="121"/>
      <c r="AD9" s="121"/>
      <c r="AE9" s="124"/>
      <c r="AF9" s="285"/>
      <c r="AG9" s="143"/>
      <c r="AH9" s="121"/>
      <c r="AI9" s="121"/>
      <c r="AJ9" s="124"/>
      <c r="AK9" s="285"/>
      <c r="AL9" s="143"/>
      <c r="AM9" s="121"/>
      <c r="AN9" s="121"/>
      <c r="AO9" s="124"/>
      <c r="AP9" s="285"/>
      <c r="AQ9" s="143"/>
      <c r="AR9" s="121"/>
      <c r="AS9" s="121"/>
      <c r="AT9" s="124"/>
      <c r="AU9" s="421"/>
      <c r="AV9" s="143"/>
      <c r="AW9" s="303"/>
      <c r="AX9" s="303"/>
      <c r="AY9" s="124"/>
      <c r="AZ9" s="427"/>
    </row>
    <row r="10" spans="1:57" s="132" customFormat="1" ht="20.100000000000001" customHeight="1">
      <c r="A10" s="84">
        <v>1</v>
      </c>
      <c r="B10" s="176"/>
      <c r="C10" s="467">
        <v>1</v>
      </c>
      <c r="D10" s="518" t="s">
        <v>56</v>
      </c>
      <c r="E10" s="504" t="s">
        <v>94</v>
      </c>
      <c r="F10" s="416" t="s">
        <v>183</v>
      </c>
      <c r="G10" s="555">
        <f>15*(M10+R10+W10+AB10+AG10+AL10+AQ10+AV10)</f>
        <v>15</v>
      </c>
      <c r="H10" s="542">
        <f>15*(N10+S10+X10+AC10+AH10+AM10+AR10+AW10)</f>
        <v>15</v>
      </c>
      <c r="I10" s="542">
        <f>15*(O10+T10+Y10+AD10+AI10+AN10+AS10+AX10)</f>
        <v>0</v>
      </c>
      <c r="J10" s="542">
        <f>15*(P10+U10+Z10+AE10+AJ10+AO10+AT10+AY10)</f>
        <v>0</v>
      </c>
      <c r="K10" s="544">
        <f t="shared" ref="K10:K28" si="1">SUM(G10:J10)</f>
        <v>30</v>
      </c>
      <c r="L10" s="546">
        <f>Q10+V10+AA10+AF10+AK10+AP10+AU10+AZ10</f>
        <v>3</v>
      </c>
      <c r="M10" s="554">
        <v>1</v>
      </c>
      <c r="N10" s="529">
        <v>1</v>
      </c>
      <c r="O10" s="529"/>
      <c r="P10" s="529"/>
      <c r="Q10" s="560">
        <v>3</v>
      </c>
      <c r="R10" s="558"/>
      <c r="S10" s="529"/>
      <c r="T10" s="529"/>
      <c r="U10" s="529"/>
      <c r="V10" s="559"/>
      <c r="W10" s="558"/>
      <c r="X10" s="529"/>
      <c r="Y10" s="529"/>
      <c r="Z10" s="529"/>
      <c r="AA10" s="559"/>
      <c r="AB10" s="558"/>
      <c r="AC10" s="529"/>
      <c r="AD10" s="529"/>
      <c r="AE10" s="529"/>
      <c r="AF10" s="559"/>
      <c r="AG10" s="558"/>
      <c r="AH10" s="529"/>
      <c r="AI10" s="529"/>
      <c r="AJ10" s="529"/>
      <c r="AK10" s="559"/>
      <c r="AL10" s="558"/>
      <c r="AM10" s="529"/>
      <c r="AN10" s="529"/>
      <c r="AO10" s="529"/>
      <c r="AP10" s="559"/>
      <c r="AQ10" s="565"/>
      <c r="AR10" s="529"/>
      <c r="AS10" s="529"/>
      <c r="AT10" s="529"/>
      <c r="AU10" s="548"/>
      <c r="AV10" s="614"/>
      <c r="AW10" s="616"/>
      <c r="AX10" s="616"/>
      <c r="AY10" s="616"/>
      <c r="AZ10" s="470"/>
    </row>
    <row r="11" spans="1:57" s="132" customFormat="1" ht="20.100000000000001" customHeight="1">
      <c r="A11" s="84"/>
      <c r="B11" s="177"/>
      <c r="C11" s="468"/>
      <c r="D11" s="519"/>
      <c r="E11" s="504"/>
      <c r="F11" s="417" t="s">
        <v>109</v>
      </c>
      <c r="G11" s="556"/>
      <c r="H11" s="543"/>
      <c r="I11" s="543"/>
      <c r="J11" s="543"/>
      <c r="K11" s="545"/>
      <c r="L11" s="547"/>
      <c r="M11" s="554"/>
      <c r="N11" s="529"/>
      <c r="O11" s="529"/>
      <c r="P11" s="529"/>
      <c r="Q11" s="560"/>
      <c r="R11" s="558"/>
      <c r="S11" s="529"/>
      <c r="T11" s="529"/>
      <c r="U11" s="529"/>
      <c r="V11" s="559"/>
      <c r="W11" s="558"/>
      <c r="X11" s="529"/>
      <c r="Y11" s="529"/>
      <c r="Z11" s="529"/>
      <c r="AA11" s="559"/>
      <c r="AB11" s="558"/>
      <c r="AC11" s="529"/>
      <c r="AD11" s="529"/>
      <c r="AE11" s="529"/>
      <c r="AF11" s="559"/>
      <c r="AG11" s="558"/>
      <c r="AH11" s="529"/>
      <c r="AI11" s="529"/>
      <c r="AJ11" s="529"/>
      <c r="AK11" s="559"/>
      <c r="AL11" s="558"/>
      <c r="AM11" s="529"/>
      <c r="AN11" s="529"/>
      <c r="AO11" s="529"/>
      <c r="AP11" s="559"/>
      <c r="AQ11" s="565"/>
      <c r="AR11" s="529"/>
      <c r="AS11" s="529"/>
      <c r="AT11" s="529"/>
      <c r="AU11" s="549"/>
      <c r="AV11" s="615"/>
      <c r="AW11" s="617"/>
      <c r="AX11" s="617"/>
      <c r="AY11" s="617"/>
      <c r="AZ11" s="472"/>
    </row>
    <row r="12" spans="1:57" s="132" customFormat="1" ht="20.100000000000001" customHeight="1">
      <c r="A12" s="84"/>
      <c r="B12" s="176"/>
      <c r="C12" s="468"/>
      <c r="D12" s="519"/>
      <c r="E12" s="504" t="s">
        <v>95</v>
      </c>
      <c r="F12" s="416" t="s">
        <v>110</v>
      </c>
      <c r="G12" s="555">
        <f>15*(M12+R12+W12+AB12+AG12+AL12+AQ12+AV12)</f>
        <v>15</v>
      </c>
      <c r="H12" s="542">
        <f>15*(N12+S12+X12+AC12+AH12+AM12+AR12+AW12)</f>
        <v>0</v>
      </c>
      <c r="I12" s="542">
        <f>15*(O12+T12+Y12+AD12+AI12+AN12+AS12+AX12)</f>
        <v>0</v>
      </c>
      <c r="J12" s="542">
        <f>15*(P12+U12+Z12+AE12+AJ12+AO12+AT12+AY12)</f>
        <v>0</v>
      </c>
      <c r="K12" s="585">
        <f t="shared" si="1"/>
        <v>15</v>
      </c>
      <c r="L12" s="546">
        <f>Q12+V12+AA12+AF12+AK12+AP12+AU12+AZ12</f>
        <v>2</v>
      </c>
      <c r="M12" s="554">
        <v>1</v>
      </c>
      <c r="N12" s="529"/>
      <c r="O12" s="529"/>
      <c r="P12" s="529"/>
      <c r="Q12" s="584">
        <v>2</v>
      </c>
      <c r="R12" s="554"/>
      <c r="S12" s="529"/>
      <c r="T12" s="529"/>
      <c r="U12" s="529"/>
      <c r="V12" s="559"/>
      <c r="W12" s="558"/>
      <c r="X12" s="529"/>
      <c r="Y12" s="529"/>
      <c r="Z12" s="529"/>
      <c r="AA12" s="559"/>
      <c r="AB12" s="558"/>
      <c r="AC12" s="529"/>
      <c r="AD12" s="529"/>
      <c r="AE12" s="529"/>
      <c r="AF12" s="566"/>
      <c r="AG12" s="554"/>
      <c r="AH12" s="529"/>
      <c r="AI12" s="529"/>
      <c r="AJ12" s="529"/>
      <c r="AK12" s="559"/>
      <c r="AL12" s="558"/>
      <c r="AM12" s="529"/>
      <c r="AN12" s="529"/>
      <c r="AO12" s="529"/>
      <c r="AP12" s="559"/>
      <c r="AQ12" s="558"/>
      <c r="AR12" s="529"/>
      <c r="AS12" s="529"/>
      <c r="AT12" s="529"/>
      <c r="AU12" s="548"/>
      <c r="AV12" s="589"/>
      <c r="AW12" s="616"/>
      <c r="AX12" s="616"/>
      <c r="AY12" s="616"/>
      <c r="AZ12" s="470"/>
    </row>
    <row r="13" spans="1:57" s="132" customFormat="1" ht="20.100000000000001" customHeight="1" thickBot="1">
      <c r="A13" s="84"/>
      <c r="B13" s="176"/>
      <c r="C13" s="468"/>
      <c r="D13" s="519"/>
      <c r="E13" s="504"/>
      <c r="F13" s="417" t="s">
        <v>185</v>
      </c>
      <c r="G13" s="556"/>
      <c r="H13" s="543"/>
      <c r="I13" s="543"/>
      <c r="J13" s="543"/>
      <c r="K13" s="586"/>
      <c r="L13" s="547"/>
      <c r="M13" s="554"/>
      <c r="N13" s="529"/>
      <c r="O13" s="529"/>
      <c r="P13" s="529"/>
      <c r="Q13" s="584"/>
      <c r="R13" s="554"/>
      <c r="S13" s="529"/>
      <c r="T13" s="529"/>
      <c r="U13" s="529"/>
      <c r="V13" s="559"/>
      <c r="W13" s="558"/>
      <c r="X13" s="529"/>
      <c r="Y13" s="529"/>
      <c r="Z13" s="529"/>
      <c r="AA13" s="559"/>
      <c r="AB13" s="558"/>
      <c r="AC13" s="529"/>
      <c r="AD13" s="529"/>
      <c r="AE13" s="529"/>
      <c r="AF13" s="566"/>
      <c r="AG13" s="554"/>
      <c r="AH13" s="529"/>
      <c r="AI13" s="529"/>
      <c r="AJ13" s="529"/>
      <c r="AK13" s="559"/>
      <c r="AL13" s="558"/>
      <c r="AM13" s="529"/>
      <c r="AN13" s="529"/>
      <c r="AO13" s="529"/>
      <c r="AP13" s="559"/>
      <c r="AQ13" s="558"/>
      <c r="AR13" s="529"/>
      <c r="AS13" s="529"/>
      <c r="AT13" s="529"/>
      <c r="AU13" s="549"/>
      <c r="AV13" s="590"/>
      <c r="AW13" s="617"/>
      <c r="AX13" s="617"/>
      <c r="AY13" s="617"/>
      <c r="AZ13" s="472"/>
    </row>
    <row r="14" spans="1:57" s="132" customFormat="1" ht="20.100000000000001" customHeight="1" thickBot="1">
      <c r="A14" s="84"/>
      <c r="B14" s="178"/>
      <c r="C14" s="121">
        <v>2</v>
      </c>
      <c r="D14" s="539" t="s">
        <v>101</v>
      </c>
      <c r="E14" s="540"/>
      <c r="F14" s="541"/>
      <c r="G14" s="164">
        <f t="shared" ref="G14:J17" si="2">15*(M14+R14+W14+AB14+AG14+AL14+AQ14+AV14)</f>
        <v>0</v>
      </c>
      <c r="H14" s="142">
        <f t="shared" si="2"/>
        <v>120</v>
      </c>
      <c r="I14" s="142">
        <f t="shared" si="2"/>
        <v>0</v>
      </c>
      <c r="J14" s="142">
        <f t="shared" si="2"/>
        <v>0</v>
      </c>
      <c r="K14" s="216">
        <f>SUM(G14:J14)</f>
        <v>120</v>
      </c>
      <c r="L14" s="275">
        <f>Q14+V14+AA14+AF14+AK14+AP14+AU14+AZ14</f>
        <v>8</v>
      </c>
      <c r="M14" s="160"/>
      <c r="N14" s="121">
        <v>2</v>
      </c>
      <c r="O14" s="121"/>
      <c r="P14" s="121"/>
      <c r="Q14" s="287">
        <v>2</v>
      </c>
      <c r="R14" s="143"/>
      <c r="S14" s="121">
        <v>2</v>
      </c>
      <c r="T14" s="121"/>
      <c r="U14" s="121"/>
      <c r="V14" s="291">
        <v>2</v>
      </c>
      <c r="W14" s="160"/>
      <c r="X14" s="121">
        <v>2</v>
      </c>
      <c r="Y14" s="121"/>
      <c r="Z14" s="121"/>
      <c r="AA14" s="287">
        <v>2</v>
      </c>
      <c r="AB14" s="326"/>
      <c r="AC14" s="102">
        <v>2</v>
      </c>
      <c r="AD14" s="160"/>
      <c r="AE14" s="121"/>
      <c r="AF14" s="287">
        <v>2</v>
      </c>
      <c r="AG14" s="143"/>
      <c r="AH14" s="121"/>
      <c r="AI14" s="121"/>
      <c r="AJ14" s="121"/>
      <c r="AK14" s="287"/>
      <c r="AL14" s="143"/>
      <c r="AM14" s="123"/>
      <c r="AN14" s="121"/>
      <c r="AO14" s="121"/>
      <c r="AP14" s="287"/>
      <c r="AQ14" s="143"/>
      <c r="AR14" s="121"/>
      <c r="AS14" s="121"/>
      <c r="AT14" s="121"/>
      <c r="AU14" s="422"/>
      <c r="AV14" s="143"/>
      <c r="AW14" s="303"/>
      <c r="AX14" s="303"/>
      <c r="AY14" s="303"/>
      <c r="AZ14" s="428"/>
    </row>
    <row r="15" spans="1:57" s="132" customFormat="1" ht="20.100000000000001" customHeight="1">
      <c r="A15" s="84"/>
      <c r="B15" s="178"/>
      <c r="C15" s="121">
        <v>3</v>
      </c>
      <c r="D15" s="503" t="s">
        <v>248</v>
      </c>
      <c r="E15" s="503"/>
      <c r="F15" s="503"/>
      <c r="G15" s="164">
        <f t="shared" si="2"/>
        <v>15</v>
      </c>
      <c r="H15" s="142">
        <f t="shared" si="2"/>
        <v>0</v>
      </c>
      <c r="I15" s="142">
        <f t="shared" si="2"/>
        <v>0</v>
      </c>
      <c r="J15" s="142">
        <f t="shared" si="2"/>
        <v>0</v>
      </c>
      <c r="K15" s="216">
        <f t="shared" si="1"/>
        <v>15</v>
      </c>
      <c r="L15" s="276">
        <f>Q15+V15+AA15+AF15+AK15+AP15+AU15+AZ15</f>
        <v>1</v>
      </c>
      <c r="M15" s="226">
        <v>1</v>
      </c>
      <c r="N15" s="121"/>
      <c r="O15" s="121"/>
      <c r="P15" s="121"/>
      <c r="Q15" s="287">
        <v>1</v>
      </c>
      <c r="R15" s="143"/>
      <c r="S15" s="121"/>
      <c r="T15" s="121"/>
      <c r="U15" s="121"/>
      <c r="V15" s="287"/>
      <c r="W15" s="143"/>
      <c r="X15" s="121"/>
      <c r="Y15" s="121"/>
      <c r="Z15" s="121"/>
      <c r="AA15" s="287"/>
      <c r="AB15" s="143"/>
      <c r="AC15" s="105"/>
      <c r="AD15" s="121"/>
      <c r="AE15" s="121"/>
      <c r="AF15" s="287"/>
      <c r="AG15" s="143"/>
      <c r="AH15" s="121"/>
      <c r="AI15" s="121"/>
      <c r="AJ15" s="121"/>
      <c r="AK15" s="287"/>
      <c r="AL15" s="143"/>
      <c r="AM15" s="123"/>
      <c r="AN15" s="121"/>
      <c r="AO15" s="121"/>
      <c r="AP15" s="287"/>
      <c r="AQ15" s="143"/>
      <c r="AR15" s="121"/>
      <c r="AS15" s="121"/>
      <c r="AT15" s="121"/>
      <c r="AU15" s="422"/>
      <c r="AV15" s="143"/>
      <c r="AW15" s="303"/>
      <c r="AX15" s="303"/>
      <c r="AY15" s="303"/>
      <c r="AZ15" s="428"/>
    </row>
    <row r="16" spans="1:57" s="132" customFormat="1" ht="20.100000000000001" customHeight="1">
      <c r="A16" s="84"/>
      <c r="B16" s="178"/>
      <c r="C16" s="121">
        <v>4</v>
      </c>
      <c r="D16" s="517" t="s">
        <v>75</v>
      </c>
      <c r="E16" s="517"/>
      <c r="F16" s="517"/>
      <c r="G16" s="164">
        <f>15*(M16+R16+W16+AB16+AG16+AL16+AQ16+AV16)</f>
        <v>15</v>
      </c>
      <c r="H16" s="142">
        <f>15*(N16+S16+X16+AC16+AH16+AM16+AR16+AW16)</f>
        <v>0</v>
      </c>
      <c r="I16" s="142">
        <f>15*(O16+T16+Y16+AD16+AI16+AN16+AS16+AX16)</f>
        <v>0</v>
      </c>
      <c r="J16" s="142">
        <f>15*(P16+U16+Z16+AE16+AJ16+AO16+AT16+AY16)</f>
        <v>0</v>
      </c>
      <c r="K16" s="164">
        <f t="shared" si="1"/>
        <v>15</v>
      </c>
      <c r="L16" s="275">
        <f>Q16+V16+AA16+AF16+AK16+AP16+AU16+AZ16</f>
        <v>1</v>
      </c>
      <c r="M16" s="257">
        <v>1</v>
      </c>
      <c r="N16" s="193"/>
      <c r="O16" s="121"/>
      <c r="P16" s="121"/>
      <c r="Q16" s="287">
        <v>1</v>
      </c>
      <c r="R16" s="143"/>
      <c r="S16" s="121"/>
      <c r="T16" s="121"/>
      <c r="U16" s="121"/>
      <c r="V16" s="287"/>
      <c r="W16" s="143"/>
      <c r="X16" s="121"/>
      <c r="Y16" s="121"/>
      <c r="Z16" s="121"/>
      <c r="AA16" s="287"/>
      <c r="AB16" s="143"/>
      <c r="AC16" s="121"/>
      <c r="AD16" s="121"/>
      <c r="AE16" s="121"/>
      <c r="AF16" s="287"/>
      <c r="AG16" s="143"/>
      <c r="AH16" s="121"/>
      <c r="AI16" s="121"/>
      <c r="AJ16" s="121"/>
      <c r="AK16" s="291"/>
      <c r="AL16" s="160"/>
      <c r="AM16" s="121"/>
      <c r="AN16" s="121"/>
      <c r="AO16" s="121"/>
      <c r="AP16" s="287"/>
      <c r="AQ16" s="143"/>
      <c r="AR16" s="121"/>
      <c r="AS16" s="121"/>
      <c r="AT16" s="121"/>
      <c r="AU16" s="423"/>
      <c r="AV16" s="143"/>
      <c r="AW16" s="303"/>
      <c r="AX16" s="303"/>
      <c r="AY16" s="303"/>
      <c r="AZ16" s="429"/>
    </row>
    <row r="17" spans="1:52" s="132" customFormat="1" ht="20.100000000000001" customHeight="1">
      <c r="A17" s="84">
        <v>1</v>
      </c>
      <c r="B17" s="178"/>
      <c r="C17" s="213">
        <v>5</v>
      </c>
      <c r="D17" s="517" t="s">
        <v>40</v>
      </c>
      <c r="E17" s="517"/>
      <c r="F17" s="517"/>
      <c r="G17" s="164">
        <f>15*(M17+R17+W17+AB17+AG17+AL17+AQ17+AV17)</f>
        <v>0</v>
      </c>
      <c r="H17" s="142">
        <f t="shared" si="2"/>
        <v>60</v>
      </c>
      <c r="I17" s="142">
        <f>15*(O17+T17+Y17+AD17+AI17+AN17+AS17+AX17)</f>
        <v>0</v>
      </c>
      <c r="J17" s="142">
        <f>15*(P17+U17+Z17+AE17+AJ17+AO17+AT17+AY17)</f>
        <v>0</v>
      </c>
      <c r="K17" s="216">
        <f>SUM(G17:J17)</f>
        <v>60</v>
      </c>
      <c r="L17" s="276"/>
      <c r="M17" s="220"/>
      <c r="N17" s="213">
        <v>2</v>
      </c>
      <c r="O17" s="213"/>
      <c r="P17" s="213"/>
      <c r="Q17" s="287"/>
      <c r="R17" s="143"/>
      <c r="S17" s="213">
        <v>2</v>
      </c>
      <c r="T17" s="213"/>
      <c r="U17" s="213"/>
      <c r="V17" s="287"/>
      <c r="W17" s="143"/>
      <c r="X17" s="213"/>
      <c r="Y17" s="213"/>
      <c r="Z17" s="213"/>
      <c r="AA17" s="287"/>
      <c r="AB17" s="143"/>
      <c r="AC17" s="213"/>
      <c r="AD17" s="213"/>
      <c r="AE17" s="213"/>
      <c r="AF17" s="287"/>
      <c r="AG17" s="143"/>
      <c r="AH17" s="213"/>
      <c r="AI17" s="213"/>
      <c r="AJ17" s="213"/>
      <c r="AK17" s="287"/>
      <c r="AL17" s="143"/>
      <c r="AM17" s="213"/>
      <c r="AN17" s="213"/>
      <c r="AO17" s="213"/>
      <c r="AP17" s="291"/>
      <c r="AQ17" s="160"/>
      <c r="AR17" s="213"/>
      <c r="AS17" s="213"/>
      <c r="AT17" s="213"/>
      <c r="AU17" s="423"/>
      <c r="AV17" s="143"/>
      <c r="AW17" s="303"/>
      <c r="AX17" s="303"/>
      <c r="AY17" s="303"/>
      <c r="AZ17" s="429"/>
    </row>
    <row r="18" spans="1:52" ht="20.100000000000001" customHeight="1" thickBot="1">
      <c r="A18" s="84">
        <v>2</v>
      </c>
      <c r="C18" s="83" t="s">
        <v>43</v>
      </c>
      <c r="D18" s="520" t="s">
        <v>44</v>
      </c>
      <c r="E18" s="520"/>
      <c r="F18" s="520"/>
      <c r="G18" s="101">
        <f>SUM(G19:G31)</f>
        <v>360</v>
      </c>
      <c r="H18" s="88">
        <f>SUM(H19:H31)</f>
        <v>180</v>
      </c>
      <c r="I18" s="88">
        <f>SUM(I19:I31)</f>
        <v>105</v>
      </c>
      <c r="J18" s="88">
        <f>SUM(J19:J31)</f>
        <v>30</v>
      </c>
      <c r="K18" s="217">
        <f>SUM(G18:J18)</f>
        <v>675</v>
      </c>
      <c r="L18" s="275">
        <f>SUM(L19:L31)</f>
        <v>55.5</v>
      </c>
      <c r="M18" s="101">
        <f>SUM(M19:M28)</f>
        <v>9</v>
      </c>
      <c r="N18" s="83">
        <f t="shared" ref="N18:AL18" si="3">SUM(N19:N28)</f>
        <v>4</v>
      </c>
      <c r="O18" s="83">
        <f t="shared" si="3"/>
        <v>1</v>
      </c>
      <c r="P18" s="83">
        <f t="shared" si="3"/>
        <v>1</v>
      </c>
      <c r="Q18" s="288">
        <f>SUM(Q19:Q28)</f>
        <v>21</v>
      </c>
      <c r="R18" s="87">
        <f t="shared" ref="R18:X18" si="4">SUM(R19:R31)</f>
        <v>10</v>
      </c>
      <c r="S18" s="83">
        <f t="shared" si="4"/>
        <v>4</v>
      </c>
      <c r="T18" s="83">
        <f t="shared" si="4"/>
        <v>4</v>
      </c>
      <c r="U18" s="83">
        <f t="shared" si="4"/>
        <v>1</v>
      </c>
      <c r="V18" s="287">
        <f t="shared" si="4"/>
        <v>23.5</v>
      </c>
      <c r="W18" s="231">
        <f t="shared" si="4"/>
        <v>3</v>
      </c>
      <c r="X18" s="83">
        <f t="shared" si="4"/>
        <v>2</v>
      </c>
      <c r="Y18" s="83">
        <f t="shared" si="3"/>
        <v>2</v>
      </c>
      <c r="Z18" s="83">
        <f>SUM(Z19:Z31)</f>
        <v>0</v>
      </c>
      <c r="AA18" s="287">
        <f>SUM(AA19:AA31)</f>
        <v>7</v>
      </c>
      <c r="AB18" s="231">
        <f t="shared" si="3"/>
        <v>0</v>
      </c>
      <c r="AC18" s="83">
        <f t="shared" si="3"/>
        <v>0</v>
      </c>
      <c r="AD18" s="83">
        <f t="shared" si="3"/>
        <v>0</v>
      </c>
      <c r="AE18" s="83">
        <f t="shared" si="3"/>
        <v>0</v>
      </c>
      <c r="AF18" s="287">
        <f t="shared" si="3"/>
        <v>0</v>
      </c>
      <c r="AG18" s="231">
        <f t="shared" si="3"/>
        <v>1</v>
      </c>
      <c r="AH18" s="83">
        <f t="shared" si="3"/>
        <v>1</v>
      </c>
      <c r="AI18" s="83">
        <f t="shared" si="3"/>
        <v>0</v>
      </c>
      <c r="AJ18" s="83">
        <f t="shared" si="3"/>
        <v>0</v>
      </c>
      <c r="AK18" s="287">
        <f t="shared" si="3"/>
        <v>2</v>
      </c>
      <c r="AL18" s="231">
        <f t="shared" si="3"/>
        <v>0</v>
      </c>
      <c r="AM18" s="83">
        <f t="shared" ref="AM18:AU18" si="5">SUM(AM19:AM28)</f>
        <v>0</v>
      </c>
      <c r="AN18" s="83">
        <f t="shared" si="5"/>
        <v>0</v>
      </c>
      <c r="AO18" s="83">
        <f t="shared" si="5"/>
        <v>0</v>
      </c>
      <c r="AP18" s="287">
        <f t="shared" si="5"/>
        <v>0</v>
      </c>
      <c r="AQ18" s="231">
        <f t="shared" si="5"/>
        <v>1</v>
      </c>
      <c r="AR18" s="83">
        <f t="shared" si="5"/>
        <v>1</v>
      </c>
      <c r="AS18" s="83">
        <f t="shared" si="5"/>
        <v>0</v>
      </c>
      <c r="AT18" s="83">
        <f t="shared" si="5"/>
        <v>0</v>
      </c>
      <c r="AU18" s="276">
        <f t="shared" si="5"/>
        <v>2</v>
      </c>
      <c r="AV18" s="231">
        <f>SUM(AV19:AV28)</f>
        <v>0</v>
      </c>
      <c r="AW18" s="83">
        <f>SUM(AW19:AW28)</f>
        <v>0</v>
      </c>
      <c r="AX18" s="83">
        <f>SUM(AX19:AX28)</f>
        <v>0</v>
      </c>
      <c r="AY18" s="83">
        <f>SUM(AY19:AY28)</f>
        <v>0</v>
      </c>
      <c r="AZ18" s="318">
        <f>SUM(AZ19:AZ28)</f>
        <v>0</v>
      </c>
    </row>
    <row r="19" spans="1:52" s="132" customFormat="1" ht="20.100000000000001" customHeight="1" thickBot="1">
      <c r="A19" s="84">
        <v>1</v>
      </c>
      <c r="B19" s="183"/>
      <c r="C19" s="213">
        <v>1</v>
      </c>
      <c r="D19" s="487" t="s">
        <v>55</v>
      </c>
      <c r="E19" s="487"/>
      <c r="F19" s="487"/>
      <c r="G19" s="247">
        <f t="shared" ref="G19:G29" si="6">15*(M19+R19+W19+AB19+AG19+AL19+AQ19+AV19)</f>
        <v>60</v>
      </c>
      <c r="H19" s="248">
        <f t="shared" ref="H19:H29" si="7">15*(N19+S19+X19+AC19+AH19+AM19+AR19+AW19)</f>
        <v>45</v>
      </c>
      <c r="I19" s="248">
        <f t="shared" ref="I19:I29" si="8">15*(O19+T19+Y19+AD19+AI19+AN19+AS19+AX19)</f>
        <v>0</v>
      </c>
      <c r="J19" s="248">
        <f t="shared" ref="J19:J29" si="9">15*(P19+U19+Z19+AE19+AJ19+AO19+AT19+AY19)</f>
        <v>0</v>
      </c>
      <c r="K19" s="247">
        <f t="shared" si="1"/>
        <v>105</v>
      </c>
      <c r="L19" s="275">
        <f>SUM(Q19,V19,AA19,AF19,AK19,AP19,AU19,AZ19)</f>
        <v>9</v>
      </c>
      <c r="M19" s="186">
        <v>2</v>
      </c>
      <c r="N19" s="243">
        <v>2</v>
      </c>
      <c r="O19" s="66"/>
      <c r="P19" s="66"/>
      <c r="Q19" s="287">
        <v>5</v>
      </c>
      <c r="R19" s="186">
        <v>2</v>
      </c>
      <c r="S19" s="243">
        <v>1</v>
      </c>
      <c r="T19" s="194"/>
      <c r="U19" s="194"/>
      <c r="V19" s="287">
        <v>4</v>
      </c>
      <c r="W19" s="232"/>
      <c r="X19" s="212"/>
      <c r="Y19" s="213"/>
      <c r="Z19" s="213"/>
      <c r="AA19" s="287"/>
      <c r="AB19" s="143"/>
      <c r="AC19" s="213"/>
      <c r="AD19" s="213"/>
      <c r="AE19" s="213"/>
      <c r="AF19" s="287"/>
      <c r="AG19" s="143"/>
      <c r="AH19" s="213"/>
      <c r="AI19" s="213"/>
      <c r="AJ19" s="213"/>
      <c r="AK19" s="287"/>
      <c r="AL19" s="143"/>
      <c r="AM19" s="213"/>
      <c r="AN19" s="213"/>
      <c r="AO19" s="213"/>
      <c r="AP19" s="287"/>
      <c r="AQ19" s="143"/>
      <c r="AR19" s="213"/>
      <c r="AS19" s="213"/>
      <c r="AT19" s="213"/>
      <c r="AU19" s="423"/>
      <c r="AV19" s="143"/>
      <c r="AW19" s="303"/>
      <c r="AX19" s="303"/>
      <c r="AY19" s="303"/>
      <c r="AZ19" s="429"/>
    </row>
    <row r="20" spans="1:52" ht="20.100000000000001" customHeight="1">
      <c r="A20" s="84">
        <v>1</v>
      </c>
      <c r="B20" s="177"/>
      <c r="C20" s="213">
        <v>2</v>
      </c>
      <c r="D20" s="487" t="s">
        <v>58</v>
      </c>
      <c r="E20" s="487"/>
      <c r="F20" s="487"/>
      <c r="G20" s="316">
        <f t="shared" si="6"/>
        <v>15</v>
      </c>
      <c r="H20" s="248">
        <f t="shared" si="7"/>
        <v>15</v>
      </c>
      <c r="I20" s="248">
        <f t="shared" si="8"/>
        <v>0</v>
      </c>
      <c r="J20" s="248">
        <f t="shared" si="9"/>
        <v>0</v>
      </c>
      <c r="K20" s="247">
        <f t="shared" si="1"/>
        <v>30</v>
      </c>
      <c r="L20" s="275">
        <f>Q20+V20+AA20+AF20+AK20+AP20+AU20+AZ20</f>
        <v>2</v>
      </c>
      <c r="M20" s="418"/>
      <c r="N20" s="400"/>
      <c r="O20" s="400"/>
      <c r="P20" s="400"/>
      <c r="Q20" s="287"/>
      <c r="R20" s="402"/>
      <c r="S20" s="194"/>
      <c r="T20" s="194"/>
      <c r="U20" s="194"/>
      <c r="V20" s="287"/>
      <c r="W20" s="143"/>
      <c r="X20" s="213"/>
      <c r="Y20" s="213"/>
      <c r="Z20" s="213"/>
      <c r="AA20" s="287"/>
      <c r="AB20" s="230"/>
      <c r="AC20" s="66"/>
      <c r="AD20" s="213"/>
      <c r="AE20" s="213"/>
      <c r="AF20" s="291"/>
      <c r="AG20" s="235">
        <v>1</v>
      </c>
      <c r="AH20" s="193">
        <v>1</v>
      </c>
      <c r="AI20" s="212"/>
      <c r="AJ20" s="213"/>
      <c r="AK20" s="287">
        <v>2</v>
      </c>
      <c r="AL20" s="235"/>
      <c r="AM20" s="194"/>
      <c r="AN20" s="213"/>
      <c r="AO20" s="213"/>
      <c r="AP20" s="291"/>
      <c r="AQ20" s="160"/>
      <c r="AR20" s="213"/>
      <c r="AS20" s="213"/>
      <c r="AT20" s="213"/>
      <c r="AU20" s="423"/>
      <c r="AV20" s="143"/>
      <c r="AW20" s="303"/>
      <c r="AX20" s="303"/>
      <c r="AY20" s="303"/>
      <c r="AZ20" s="429"/>
    </row>
    <row r="21" spans="1:52" ht="20.100000000000001" customHeight="1" thickBot="1">
      <c r="A21" s="84"/>
      <c r="B21" s="177"/>
      <c r="C21" s="213">
        <v>3</v>
      </c>
      <c r="D21" s="514" t="s">
        <v>166</v>
      </c>
      <c r="E21" s="515"/>
      <c r="F21" s="516"/>
      <c r="G21" s="247">
        <f t="shared" si="6"/>
        <v>15</v>
      </c>
      <c r="H21" s="248">
        <f t="shared" si="7"/>
        <v>15</v>
      </c>
      <c r="I21" s="248">
        <f t="shared" si="8"/>
        <v>0</v>
      </c>
      <c r="J21" s="248">
        <f t="shared" si="9"/>
        <v>0</v>
      </c>
      <c r="K21" s="247">
        <f>SUM(G21:J21)</f>
        <v>30</v>
      </c>
      <c r="L21" s="275">
        <f>SUM(Q21,V21,AA21,AF21,AK21,AP21,AU21,AZ21)</f>
        <v>2</v>
      </c>
      <c r="M21" s="403"/>
      <c r="N21" s="66"/>
      <c r="O21" s="66"/>
      <c r="P21" s="66"/>
      <c r="Q21" s="287"/>
      <c r="R21" s="401"/>
      <c r="S21" s="194"/>
      <c r="T21" s="194"/>
      <c r="U21" s="194"/>
      <c r="V21" s="287"/>
      <c r="W21" s="143">
        <v>1</v>
      </c>
      <c r="X21" s="213">
        <v>1</v>
      </c>
      <c r="Y21" s="213"/>
      <c r="Z21" s="213"/>
      <c r="AA21" s="287">
        <v>2</v>
      </c>
      <c r="AB21" s="230"/>
      <c r="AC21" s="66"/>
      <c r="AD21" s="213"/>
      <c r="AE21" s="213"/>
      <c r="AF21" s="287"/>
      <c r="AG21" s="264"/>
      <c r="AH21" s="212"/>
      <c r="AI21" s="212"/>
      <c r="AJ21" s="213"/>
      <c r="AK21" s="287"/>
      <c r="AL21" s="249"/>
      <c r="AM21" s="193"/>
      <c r="AN21" s="194"/>
      <c r="AO21" s="213"/>
      <c r="AP21" s="291"/>
      <c r="AQ21" s="160"/>
      <c r="AR21" s="213"/>
      <c r="AS21" s="213"/>
      <c r="AT21" s="213"/>
      <c r="AU21" s="423"/>
      <c r="AV21" s="143"/>
      <c r="AW21" s="303"/>
      <c r="AX21" s="303"/>
      <c r="AY21" s="303"/>
      <c r="AZ21" s="429"/>
    </row>
    <row r="22" spans="1:52" ht="20.100000000000001" customHeight="1" thickBot="1">
      <c r="A22" s="84">
        <v>1</v>
      </c>
      <c r="B22" s="183"/>
      <c r="C22" s="194">
        <v>5</v>
      </c>
      <c r="D22" s="487" t="s">
        <v>59</v>
      </c>
      <c r="E22" s="487"/>
      <c r="F22" s="487"/>
      <c r="G22" s="247">
        <f t="shared" ref="G22" si="10">15*(M22+R22+W22+AB22+AG22+AL22+AQ22+AV22)</f>
        <v>30</v>
      </c>
      <c r="H22" s="248">
        <f t="shared" ref="H22" si="11">15*(N22+S22+X22+AC22+AH22+AM22+AR22+AW22)</f>
        <v>15</v>
      </c>
      <c r="I22" s="248">
        <f t="shared" ref="I22" si="12">15*(O22+T22+Y22+AD22+AI22+AN22+AS22+AX22)</f>
        <v>15</v>
      </c>
      <c r="J22" s="248">
        <f t="shared" ref="J22" si="13">15*(P22+U22+Z22+AE22+AJ22+AO22+AT22+AY22)</f>
        <v>0</v>
      </c>
      <c r="K22" s="267">
        <f t="shared" ref="K22" si="14">SUM(G22:J22)</f>
        <v>60</v>
      </c>
      <c r="L22" s="276">
        <f t="shared" ref="L22" si="15">Q22+V22+AA22+AF22+AK22+AP22+AU22+AZ22</f>
        <v>7</v>
      </c>
      <c r="M22" s="186">
        <v>2</v>
      </c>
      <c r="N22" s="243">
        <v>1</v>
      </c>
      <c r="O22" s="194"/>
      <c r="P22" s="194"/>
      <c r="Q22" s="287">
        <v>5</v>
      </c>
      <c r="R22" s="263"/>
      <c r="S22" s="194"/>
      <c r="T22" s="194">
        <v>1</v>
      </c>
      <c r="U22" s="194"/>
      <c r="V22" s="291">
        <v>2</v>
      </c>
      <c r="W22" s="262"/>
      <c r="X22" s="261"/>
      <c r="Y22" s="261"/>
      <c r="Z22" s="261"/>
      <c r="AA22" s="287"/>
      <c r="AB22" s="232"/>
      <c r="AC22" s="260"/>
      <c r="AD22" s="261"/>
      <c r="AE22" s="261"/>
      <c r="AF22" s="291"/>
      <c r="AG22" s="160"/>
      <c r="AH22" s="261"/>
      <c r="AI22" s="261"/>
      <c r="AJ22" s="261"/>
      <c r="AK22" s="291"/>
      <c r="AL22" s="160"/>
      <c r="AM22" s="261"/>
      <c r="AN22" s="261"/>
      <c r="AO22" s="261"/>
      <c r="AP22" s="291"/>
      <c r="AQ22" s="160"/>
      <c r="AR22" s="261"/>
      <c r="AS22" s="261"/>
      <c r="AT22" s="261"/>
      <c r="AU22" s="423"/>
      <c r="AV22" s="143"/>
      <c r="AW22" s="303"/>
      <c r="AX22" s="303"/>
      <c r="AY22" s="303"/>
      <c r="AZ22" s="429"/>
    </row>
    <row r="23" spans="1:52" ht="20.100000000000001" customHeight="1" thickBot="1">
      <c r="A23" s="84">
        <v>1</v>
      </c>
      <c r="C23" s="121">
        <v>4</v>
      </c>
      <c r="D23" s="483" t="s">
        <v>145</v>
      </c>
      <c r="E23" s="483"/>
      <c r="F23" s="483"/>
      <c r="G23" s="164">
        <f t="shared" si="6"/>
        <v>60</v>
      </c>
      <c r="H23" s="142">
        <f t="shared" si="7"/>
        <v>30</v>
      </c>
      <c r="I23" s="142">
        <f t="shared" si="8"/>
        <v>30</v>
      </c>
      <c r="J23" s="142">
        <f t="shared" si="9"/>
        <v>0</v>
      </c>
      <c r="K23" s="164">
        <f t="shared" si="1"/>
        <v>120</v>
      </c>
      <c r="L23" s="275">
        <f t="shared" ref="L23:L29" si="16">Q23+V23+AA23+AF23+AK23+AP23+AU23+AZ23</f>
        <v>9.5</v>
      </c>
      <c r="M23" s="102">
        <v>2</v>
      </c>
      <c r="N23" s="205">
        <v>1</v>
      </c>
      <c r="O23" s="203">
        <v>1</v>
      </c>
      <c r="P23" s="200"/>
      <c r="Q23" s="289">
        <v>5</v>
      </c>
      <c r="R23" s="102">
        <v>2</v>
      </c>
      <c r="S23" s="206">
        <v>1</v>
      </c>
      <c r="T23" s="201">
        <v>1</v>
      </c>
      <c r="U23" s="200"/>
      <c r="V23" s="291">
        <v>4.5</v>
      </c>
      <c r="W23" s="98"/>
      <c r="X23" s="122"/>
      <c r="Y23" s="121"/>
      <c r="Z23" s="121"/>
      <c r="AA23" s="287"/>
      <c r="AB23" s="143"/>
      <c r="AC23" s="121"/>
      <c r="AD23" s="121"/>
      <c r="AE23" s="121"/>
      <c r="AF23" s="291"/>
      <c r="AG23" s="160"/>
      <c r="AH23" s="121"/>
      <c r="AI23" s="121"/>
      <c r="AJ23" s="121"/>
      <c r="AK23" s="287"/>
      <c r="AL23" s="143"/>
      <c r="AM23" s="121"/>
      <c r="AN23" s="121"/>
      <c r="AO23" s="121"/>
      <c r="AP23" s="291"/>
      <c r="AQ23" s="160"/>
      <c r="AR23" s="121"/>
      <c r="AS23" s="121"/>
      <c r="AT23" s="121"/>
      <c r="AU23" s="423"/>
      <c r="AV23" s="143"/>
      <c r="AW23" s="303"/>
      <c r="AX23" s="303"/>
      <c r="AY23" s="303"/>
      <c r="AZ23" s="429"/>
    </row>
    <row r="24" spans="1:52" ht="20.100000000000001" customHeight="1">
      <c r="A24" s="84"/>
      <c r="B24" s="180"/>
      <c r="C24" s="121">
        <v>6</v>
      </c>
      <c r="D24" s="483" t="s">
        <v>63</v>
      </c>
      <c r="E24" s="483"/>
      <c r="F24" s="483"/>
      <c r="G24" s="164">
        <f t="shared" si="6"/>
        <v>30</v>
      </c>
      <c r="H24" s="142">
        <f t="shared" si="7"/>
        <v>15</v>
      </c>
      <c r="I24" s="142">
        <f t="shared" si="8"/>
        <v>30</v>
      </c>
      <c r="J24" s="142">
        <f t="shared" si="9"/>
        <v>0</v>
      </c>
      <c r="K24" s="216">
        <f t="shared" si="1"/>
        <v>75</v>
      </c>
      <c r="L24" s="276">
        <f t="shared" si="16"/>
        <v>5</v>
      </c>
      <c r="M24" s="256"/>
      <c r="N24" s="66"/>
      <c r="O24" s="66"/>
      <c r="P24" s="121"/>
      <c r="Q24" s="287"/>
      <c r="R24" s="230"/>
      <c r="S24" s="66"/>
      <c r="T24" s="66"/>
      <c r="U24" s="121"/>
      <c r="V24" s="287"/>
      <c r="W24" s="232">
        <v>2</v>
      </c>
      <c r="X24" s="122">
        <v>1</v>
      </c>
      <c r="Y24" s="122">
        <v>2</v>
      </c>
      <c r="Z24" s="121"/>
      <c r="AA24" s="287">
        <v>5</v>
      </c>
      <c r="AB24" s="232"/>
      <c r="AC24" s="122"/>
      <c r="AD24" s="121"/>
      <c r="AE24" s="121"/>
      <c r="AF24" s="287"/>
      <c r="AG24" s="143"/>
      <c r="AH24" s="121"/>
      <c r="AI24" s="121"/>
      <c r="AJ24" s="121"/>
      <c r="AK24" s="291"/>
      <c r="AL24" s="160"/>
      <c r="AM24" s="121"/>
      <c r="AN24" s="121"/>
      <c r="AO24" s="121"/>
      <c r="AP24" s="287"/>
      <c r="AQ24" s="143"/>
      <c r="AR24" s="121"/>
      <c r="AS24" s="121"/>
      <c r="AT24" s="121"/>
      <c r="AU24" s="423"/>
      <c r="AV24" s="143"/>
      <c r="AW24" s="303"/>
      <c r="AX24" s="303"/>
      <c r="AY24" s="303"/>
      <c r="AZ24" s="429"/>
    </row>
    <row r="25" spans="1:52" ht="18.75" customHeight="1">
      <c r="A25" s="84">
        <v>1</v>
      </c>
      <c r="B25" s="179"/>
      <c r="C25" s="121">
        <v>7</v>
      </c>
      <c r="D25" s="502" t="s">
        <v>64</v>
      </c>
      <c r="E25" s="502"/>
      <c r="F25" s="502"/>
      <c r="G25" s="164">
        <f t="shared" si="6"/>
        <v>30</v>
      </c>
      <c r="H25" s="142">
        <f t="shared" si="7"/>
        <v>0</v>
      </c>
      <c r="I25" s="142">
        <f t="shared" si="8"/>
        <v>0</v>
      </c>
      <c r="J25" s="142">
        <f t="shared" si="9"/>
        <v>0</v>
      </c>
      <c r="K25" s="164">
        <f t="shared" si="1"/>
        <v>30</v>
      </c>
      <c r="L25" s="277">
        <f t="shared" si="16"/>
        <v>2</v>
      </c>
      <c r="M25" s="222">
        <v>2</v>
      </c>
      <c r="N25" s="193"/>
      <c r="O25" s="121"/>
      <c r="P25" s="121"/>
      <c r="Q25" s="287">
        <v>2</v>
      </c>
      <c r="R25" s="230"/>
      <c r="S25" s="66"/>
      <c r="T25" s="66"/>
      <c r="U25" s="121"/>
      <c r="V25" s="287"/>
      <c r="W25" s="233"/>
      <c r="X25" s="149"/>
      <c r="Y25" s="149"/>
      <c r="Z25" s="149"/>
      <c r="AA25" s="287"/>
      <c r="AB25" s="143"/>
      <c r="AC25" s="121"/>
      <c r="AD25" s="121"/>
      <c r="AE25" s="121"/>
      <c r="AF25" s="287"/>
      <c r="AG25" s="232"/>
      <c r="AH25" s="122"/>
      <c r="AI25" s="121"/>
      <c r="AJ25" s="121"/>
      <c r="AK25" s="287"/>
      <c r="AL25" s="143"/>
      <c r="AM25" s="121"/>
      <c r="AN25" s="121"/>
      <c r="AO25" s="121"/>
      <c r="AP25" s="291"/>
      <c r="AQ25" s="160"/>
      <c r="AR25" s="121"/>
      <c r="AS25" s="121"/>
      <c r="AT25" s="121"/>
      <c r="AU25" s="423"/>
      <c r="AV25" s="143"/>
      <c r="AW25" s="303"/>
      <c r="AX25" s="303"/>
      <c r="AY25" s="303"/>
      <c r="AZ25" s="429"/>
    </row>
    <row r="26" spans="1:52" ht="20.100000000000001" customHeight="1">
      <c r="A26" s="84"/>
      <c r="B26" s="181"/>
      <c r="C26" s="213">
        <v>8</v>
      </c>
      <c r="D26" s="532" t="s">
        <v>61</v>
      </c>
      <c r="E26" s="532"/>
      <c r="F26" s="532"/>
      <c r="G26" s="207">
        <f t="shared" si="6"/>
        <v>45</v>
      </c>
      <c r="H26" s="208">
        <f t="shared" si="7"/>
        <v>15</v>
      </c>
      <c r="I26" s="208">
        <f t="shared" si="8"/>
        <v>30</v>
      </c>
      <c r="J26" s="208">
        <f t="shared" si="9"/>
        <v>0</v>
      </c>
      <c r="K26" s="207">
        <f>SUM(G26:J26)</f>
        <v>90</v>
      </c>
      <c r="L26" s="277">
        <f t="shared" si="16"/>
        <v>6</v>
      </c>
      <c r="M26" s="222"/>
      <c r="N26" s="194"/>
      <c r="O26" s="194"/>
      <c r="P26" s="194"/>
      <c r="Q26" s="287"/>
      <c r="R26" s="235">
        <v>2</v>
      </c>
      <c r="S26" s="194"/>
      <c r="T26" s="194">
        <v>2</v>
      </c>
      <c r="U26" s="194"/>
      <c r="V26" s="287">
        <v>4</v>
      </c>
      <c r="W26" s="235"/>
      <c r="X26" s="194"/>
      <c r="Y26" s="194"/>
      <c r="Z26" s="194"/>
      <c r="AA26" s="287"/>
      <c r="AB26" s="235"/>
      <c r="AC26" s="194"/>
      <c r="AD26" s="194"/>
      <c r="AE26" s="194"/>
      <c r="AF26" s="287"/>
      <c r="AG26" s="235"/>
      <c r="AH26" s="194"/>
      <c r="AI26" s="194"/>
      <c r="AJ26" s="194"/>
      <c r="AK26" s="287"/>
      <c r="AL26" s="143"/>
      <c r="AM26" s="213"/>
      <c r="AN26" s="213"/>
      <c r="AO26" s="213"/>
      <c r="AP26" s="287"/>
      <c r="AQ26" s="143">
        <v>1</v>
      </c>
      <c r="AR26" s="213">
        <v>1</v>
      </c>
      <c r="AS26" s="213"/>
      <c r="AT26" s="213"/>
      <c r="AU26" s="423">
        <v>2</v>
      </c>
      <c r="AV26" s="143"/>
      <c r="AW26" s="303"/>
      <c r="AX26" s="303"/>
      <c r="AY26" s="303"/>
      <c r="AZ26" s="429"/>
    </row>
    <row r="27" spans="1:52" s="132" customFormat="1" ht="18.75" customHeight="1">
      <c r="A27" s="84">
        <v>1</v>
      </c>
      <c r="B27" s="182"/>
      <c r="C27" s="121">
        <v>9</v>
      </c>
      <c r="D27" s="517" t="s">
        <v>184</v>
      </c>
      <c r="E27" s="517"/>
      <c r="F27" s="517"/>
      <c r="G27" s="164">
        <f t="shared" si="6"/>
        <v>15</v>
      </c>
      <c r="H27" s="142">
        <f t="shared" si="7"/>
        <v>0</v>
      </c>
      <c r="I27" s="142">
        <f t="shared" si="8"/>
        <v>0</v>
      </c>
      <c r="J27" s="142">
        <f t="shared" si="9"/>
        <v>15</v>
      </c>
      <c r="K27" s="164">
        <f t="shared" si="1"/>
        <v>30</v>
      </c>
      <c r="L27" s="278">
        <f t="shared" si="16"/>
        <v>4</v>
      </c>
      <c r="M27" s="223">
        <v>1</v>
      </c>
      <c r="N27" s="122"/>
      <c r="O27" s="121"/>
      <c r="P27" s="121">
        <v>1</v>
      </c>
      <c r="Q27" s="287">
        <v>4</v>
      </c>
      <c r="R27" s="143"/>
      <c r="S27" s="121"/>
      <c r="T27" s="121"/>
      <c r="U27" s="121"/>
      <c r="V27" s="287"/>
      <c r="W27" s="143"/>
      <c r="X27" s="121"/>
      <c r="Y27" s="121"/>
      <c r="Z27" s="121"/>
      <c r="AA27" s="287"/>
      <c r="AB27" s="143"/>
      <c r="AC27" s="121"/>
      <c r="AD27" s="121"/>
      <c r="AE27" s="121"/>
      <c r="AF27" s="291"/>
      <c r="AG27" s="160"/>
      <c r="AH27" s="121"/>
      <c r="AI27" s="121"/>
      <c r="AJ27" s="121"/>
      <c r="AK27" s="287"/>
      <c r="AL27" s="143"/>
      <c r="AM27" s="121"/>
      <c r="AN27" s="121"/>
      <c r="AO27" s="121"/>
      <c r="AP27" s="287"/>
      <c r="AQ27" s="143"/>
      <c r="AR27" s="121"/>
      <c r="AS27" s="121"/>
      <c r="AT27" s="121"/>
      <c r="AU27" s="423"/>
      <c r="AV27" s="143"/>
      <c r="AW27" s="303"/>
      <c r="AX27" s="303"/>
      <c r="AY27" s="303"/>
      <c r="AZ27" s="429"/>
    </row>
    <row r="28" spans="1:52" ht="20.25" customHeight="1">
      <c r="A28" s="84">
        <v>1</v>
      </c>
      <c r="C28" s="121">
        <v>10</v>
      </c>
      <c r="D28" s="502" t="s">
        <v>65</v>
      </c>
      <c r="E28" s="502"/>
      <c r="F28" s="502"/>
      <c r="G28" s="164">
        <f t="shared" si="6"/>
        <v>30</v>
      </c>
      <c r="H28" s="142">
        <f t="shared" si="7"/>
        <v>15</v>
      </c>
      <c r="I28" s="142">
        <f t="shared" si="8"/>
        <v>0</v>
      </c>
      <c r="J28" s="142">
        <f t="shared" si="9"/>
        <v>15</v>
      </c>
      <c r="K28" s="164">
        <f t="shared" si="1"/>
        <v>60</v>
      </c>
      <c r="L28" s="278">
        <f t="shared" si="16"/>
        <v>4</v>
      </c>
      <c r="M28" s="224"/>
      <c r="N28" s="123"/>
      <c r="O28" s="123"/>
      <c r="P28" s="123"/>
      <c r="Q28" s="290"/>
      <c r="R28" s="148">
        <v>2</v>
      </c>
      <c r="S28" s="123">
        <v>1</v>
      </c>
      <c r="T28" s="123"/>
      <c r="U28" s="123">
        <v>1</v>
      </c>
      <c r="V28" s="290">
        <v>4</v>
      </c>
      <c r="W28" s="140"/>
      <c r="X28" s="123"/>
      <c r="Y28" s="123"/>
      <c r="Z28" s="123"/>
      <c r="AA28" s="290"/>
      <c r="AB28" s="140"/>
      <c r="AC28" s="123"/>
      <c r="AD28" s="123"/>
      <c r="AE28" s="123"/>
      <c r="AF28" s="290"/>
      <c r="AG28" s="140"/>
      <c r="AH28" s="123"/>
      <c r="AI28" s="123"/>
      <c r="AJ28" s="123"/>
      <c r="AK28" s="290"/>
      <c r="AL28" s="140"/>
      <c r="AM28" s="123"/>
      <c r="AN28" s="123"/>
      <c r="AO28" s="123"/>
      <c r="AP28" s="290"/>
      <c r="AQ28" s="140"/>
      <c r="AR28" s="123"/>
      <c r="AS28" s="123"/>
      <c r="AT28" s="123"/>
      <c r="AU28" s="424"/>
      <c r="AV28" s="140"/>
      <c r="AW28" s="123"/>
      <c r="AX28" s="123"/>
      <c r="AY28" s="123"/>
      <c r="AZ28" s="430"/>
    </row>
    <row r="29" spans="1:52" ht="18.75" customHeight="1">
      <c r="A29" s="84"/>
      <c r="B29" s="183"/>
      <c r="C29" s="467">
        <v>11</v>
      </c>
      <c r="D29" s="323" t="s">
        <v>208</v>
      </c>
      <c r="E29" s="507" t="s">
        <v>168</v>
      </c>
      <c r="F29" s="508"/>
      <c r="G29" s="602">
        <f t="shared" si="6"/>
        <v>30</v>
      </c>
      <c r="H29" s="602">
        <f t="shared" si="7"/>
        <v>15</v>
      </c>
      <c r="I29" s="602">
        <f t="shared" si="8"/>
        <v>0</v>
      </c>
      <c r="J29" s="602">
        <f t="shared" si="9"/>
        <v>0</v>
      </c>
      <c r="K29" s="488">
        <f>SUM(G29:J29)</f>
        <v>45</v>
      </c>
      <c r="L29" s="595">
        <f t="shared" si="16"/>
        <v>5</v>
      </c>
      <c r="M29" s="593"/>
      <c r="N29" s="467"/>
      <c r="O29" s="467"/>
      <c r="P29" s="467"/>
      <c r="Q29" s="494"/>
      <c r="R29" s="607">
        <v>2</v>
      </c>
      <c r="S29" s="616">
        <v>1</v>
      </c>
      <c r="T29" s="467"/>
      <c r="U29" s="467"/>
      <c r="V29" s="498">
        <v>5</v>
      </c>
      <c r="W29" s="464"/>
      <c r="X29" s="467"/>
      <c r="Y29" s="467"/>
      <c r="Z29" s="467"/>
      <c r="AA29" s="494"/>
      <c r="AB29" s="593"/>
      <c r="AC29" s="467"/>
      <c r="AD29" s="467"/>
      <c r="AE29" s="467"/>
      <c r="AF29" s="498"/>
      <c r="AG29" s="464"/>
      <c r="AH29" s="587"/>
      <c r="AI29" s="587"/>
      <c r="AJ29" s="587"/>
      <c r="AK29" s="494"/>
      <c r="AL29" s="593"/>
      <c r="AM29" s="492"/>
      <c r="AN29" s="467"/>
      <c r="AO29" s="467"/>
      <c r="AP29" s="498"/>
      <c r="AQ29" s="464"/>
      <c r="AR29" s="467"/>
      <c r="AS29" s="467"/>
      <c r="AT29" s="467"/>
      <c r="AU29" s="498"/>
      <c r="AV29" s="464"/>
      <c r="AW29" s="467"/>
      <c r="AX29" s="467"/>
      <c r="AY29" s="467"/>
      <c r="AZ29" s="470"/>
    </row>
    <row r="30" spans="1:52" ht="20.100000000000001" customHeight="1">
      <c r="A30" s="84"/>
      <c r="B30" s="183"/>
      <c r="C30" s="468"/>
      <c r="D30" s="324" t="s">
        <v>209</v>
      </c>
      <c r="E30" s="507" t="s">
        <v>169</v>
      </c>
      <c r="F30" s="509"/>
      <c r="G30" s="604"/>
      <c r="H30" s="604"/>
      <c r="I30" s="604"/>
      <c r="J30" s="604"/>
      <c r="K30" s="611"/>
      <c r="L30" s="605"/>
      <c r="M30" s="609"/>
      <c r="N30" s="468"/>
      <c r="O30" s="468"/>
      <c r="P30" s="468"/>
      <c r="Q30" s="606"/>
      <c r="R30" s="608"/>
      <c r="S30" s="622"/>
      <c r="T30" s="468"/>
      <c r="U30" s="468"/>
      <c r="V30" s="557"/>
      <c r="W30" s="465"/>
      <c r="X30" s="468"/>
      <c r="Y30" s="468"/>
      <c r="Z30" s="468"/>
      <c r="AA30" s="606"/>
      <c r="AB30" s="609"/>
      <c r="AC30" s="468"/>
      <c r="AD30" s="468"/>
      <c r="AE30" s="468"/>
      <c r="AF30" s="557"/>
      <c r="AG30" s="465"/>
      <c r="AH30" s="621"/>
      <c r="AI30" s="621"/>
      <c r="AJ30" s="621"/>
      <c r="AK30" s="606"/>
      <c r="AL30" s="609"/>
      <c r="AM30" s="610"/>
      <c r="AN30" s="468"/>
      <c r="AO30" s="468"/>
      <c r="AP30" s="557"/>
      <c r="AQ30" s="465"/>
      <c r="AR30" s="468"/>
      <c r="AS30" s="468"/>
      <c r="AT30" s="468"/>
      <c r="AU30" s="557"/>
      <c r="AV30" s="465"/>
      <c r="AW30" s="468"/>
      <c r="AX30" s="468"/>
      <c r="AY30" s="468"/>
      <c r="AZ30" s="471"/>
    </row>
    <row r="31" spans="1:52" ht="20.100000000000001" customHeight="1">
      <c r="A31" s="84"/>
      <c r="B31" s="183"/>
      <c r="C31" s="469"/>
      <c r="D31" s="325"/>
      <c r="E31" s="507" t="s">
        <v>179</v>
      </c>
      <c r="F31" s="509"/>
      <c r="G31" s="603"/>
      <c r="H31" s="603"/>
      <c r="I31" s="603"/>
      <c r="J31" s="603"/>
      <c r="K31" s="489"/>
      <c r="L31" s="596"/>
      <c r="M31" s="594"/>
      <c r="N31" s="469"/>
      <c r="O31" s="469"/>
      <c r="P31" s="469"/>
      <c r="Q31" s="495"/>
      <c r="R31" s="608"/>
      <c r="S31" s="617"/>
      <c r="T31" s="469"/>
      <c r="U31" s="469"/>
      <c r="V31" s="499"/>
      <c r="W31" s="466"/>
      <c r="X31" s="469"/>
      <c r="Y31" s="469"/>
      <c r="Z31" s="469"/>
      <c r="AA31" s="495"/>
      <c r="AB31" s="594"/>
      <c r="AC31" s="469"/>
      <c r="AD31" s="469"/>
      <c r="AE31" s="469"/>
      <c r="AF31" s="499"/>
      <c r="AG31" s="466"/>
      <c r="AH31" s="588"/>
      <c r="AI31" s="588"/>
      <c r="AJ31" s="588"/>
      <c r="AK31" s="495"/>
      <c r="AL31" s="594"/>
      <c r="AM31" s="493"/>
      <c r="AN31" s="469"/>
      <c r="AO31" s="469"/>
      <c r="AP31" s="499"/>
      <c r="AQ31" s="466"/>
      <c r="AR31" s="469"/>
      <c r="AS31" s="469"/>
      <c r="AT31" s="469"/>
      <c r="AU31" s="499"/>
      <c r="AV31" s="466"/>
      <c r="AW31" s="469"/>
      <c r="AX31" s="469"/>
      <c r="AY31" s="469"/>
      <c r="AZ31" s="472"/>
    </row>
    <row r="32" spans="1:52" ht="20.100000000000001" customHeight="1" thickBot="1">
      <c r="A32" s="84">
        <v>2</v>
      </c>
      <c r="C32" s="83" t="s">
        <v>48</v>
      </c>
      <c r="D32" s="520" t="s">
        <v>165</v>
      </c>
      <c r="E32" s="520"/>
      <c r="F32" s="520"/>
      <c r="G32" s="89">
        <f t="shared" ref="G32:L32" si="17">SUM(G33:G62)</f>
        <v>600</v>
      </c>
      <c r="H32" s="89">
        <f t="shared" si="17"/>
        <v>120</v>
      </c>
      <c r="I32" s="89">
        <f t="shared" si="17"/>
        <v>375</v>
      </c>
      <c r="J32" s="89">
        <f t="shared" si="17"/>
        <v>90</v>
      </c>
      <c r="K32" s="229">
        <f t="shared" si="17"/>
        <v>1185</v>
      </c>
      <c r="L32" s="279">
        <f t="shared" si="17"/>
        <v>91.5</v>
      </c>
      <c r="M32" s="225">
        <f>SUM(M33:M61)</f>
        <v>0</v>
      </c>
      <c r="N32" s="83">
        <f>SUM(N33:N61)</f>
        <v>0</v>
      </c>
      <c r="O32" s="83">
        <f>SUM(O33:O61)</f>
        <v>0</v>
      </c>
      <c r="P32" s="83">
        <f>SUM(P33:P61)</f>
        <v>0</v>
      </c>
      <c r="Q32" s="287">
        <f>SUM(Q33:Q61)</f>
        <v>0</v>
      </c>
      <c r="R32" s="231">
        <f t="shared" ref="R32:AL32" si="18">SUM(R33:R62)</f>
        <v>2</v>
      </c>
      <c r="S32" s="83">
        <f t="shared" si="18"/>
        <v>0</v>
      </c>
      <c r="T32" s="83">
        <f t="shared" si="18"/>
        <v>2</v>
      </c>
      <c r="U32" s="83">
        <f t="shared" si="18"/>
        <v>0</v>
      </c>
      <c r="V32" s="287">
        <f t="shared" si="18"/>
        <v>4.5</v>
      </c>
      <c r="W32" s="231">
        <f t="shared" si="18"/>
        <v>10</v>
      </c>
      <c r="X32" s="83">
        <f t="shared" si="18"/>
        <v>2</v>
      </c>
      <c r="Y32" s="83">
        <f t="shared" si="18"/>
        <v>5</v>
      </c>
      <c r="Z32" s="83">
        <f t="shared" si="18"/>
        <v>0</v>
      </c>
      <c r="AA32" s="287">
        <f t="shared" si="18"/>
        <v>21</v>
      </c>
      <c r="AB32" s="236">
        <f t="shared" si="18"/>
        <v>10</v>
      </c>
      <c r="AC32" s="87">
        <f t="shared" si="18"/>
        <v>3</v>
      </c>
      <c r="AD32" s="258">
        <f t="shared" si="18"/>
        <v>11</v>
      </c>
      <c r="AE32" s="258">
        <f t="shared" si="18"/>
        <v>1</v>
      </c>
      <c r="AF32" s="292">
        <f t="shared" si="18"/>
        <v>28</v>
      </c>
      <c r="AG32" s="231">
        <f t="shared" si="18"/>
        <v>7</v>
      </c>
      <c r="AH32" s="83">
        <f t="shared" si="18"/>
        <v>0</v>
      </c>
      <c r="AI32" s="83">
        <f t="shared" si="18"/>
        <v>5</v>
      </c>
      <c r="AJ32" s="83">
        <f t="shared" si="18"/>
        <v>2</v>
      </c>
      <c r="AK32" s="291">
        <f t="shared" si="18"/>
        <v>15</v>
      </c>
      <c r="AL32" s="225">
        <f t="shared" si="18"/>
        <v>0</v>
      </c>
      <c r="AM32" s="83">
        <f>SUM(AM33:AM61)</f>
        <v>0</v>
      </c>
      <c r="AN32" s="83">
        <f>SUM(AN33:AN61)</f>
        <v>0</v>
      </c>
      <c r="AO32" s="83">
        <f>SUM(AO33:AO61)</f>
        <v>0</v>
      </c>
      <c r="AP32" s="287">
        <f>SUM(AP33:AP62)</f>
        <v>0</v>
      </c>
      <c r="AQ32" s="231">
        <f>SUM(AQ33:AQ62)</f>
        <v>5</v>
      </c>
      <c r="AR32" s="83">
        <f>SUM(AR33:AR62)</f>
        <v>0</v>
      </c>
      <c r="AS32" s="83">
        <f>SUM(AS33:AS61)</f>
        <v>2</v>
      </c>
      <c r="AT32" s="83">
        <f>SUM(AT33:AT61)</f>
        <v>2</v>
      </c>
      <c r="AU32" s="287">
        <f>SUM(AU33:AU62)</f>
        <v>10</v>
      </c>
      <c r="AV32" s="231">
        <f>SUM(AV33:AV62)</f>
        <v>6</v>
      </c>
      <c r="AW32" s="83">
        <f>SUM(AW33:AW62)</f>
        <v>3</v>
      </c>
      <c r="AX32" s="83">
        <f>SUM(AX33:AX61)</f>
        <v>0</v>
      </c>
      <c r="AY32" s="83">
        <f>SUM(AY33:AY61)</f>
        <v>1</v>
      </c>
      <c r="AZ32" s="412">
        <f>SUM(AZ33:AZ62)</f>
        <v>13</v>
      </c>
    </row>
    <row r="33" spans="1:52" s="132" customFormat="1" ht="20.100000000000001" customHeight="1" thickBot="1">
      <c r="A33" s="84">
        <v>1</v>
      </c>
      <c r="B33" s="184"/>
      <c r="C33" s="121">
        <v>1</v>
      </c>
      <c r="D33" s="483" t="s">
        <v>66</v>
      </c>
      <c r="E33" s="483"/>
      <c r="F33" s="483"/>
      <c r="G33" s="164">
        <f t="shared" ref="G33:J41" si="19">15*(M33+R33+W33+AB33+AG33+AL33+AQ33+AV33)</f>
        <v>30</v>
      </c>
      <c r="H33" s="142">
        <f t="shared" si="19"/>
        <v>15</v>
      </c>
      <c r="I33" s="142">
        <f t="shared" si="19"/>
        <v>30</v>
      </c>
      <c r="J33" s="142">
        <f t="shared" si="19"/>
        <v>0</v>
      </c>
      <c r="K33" s="164">
        <f t="shared" ref="K33:K48" si="20">SUM(G33:J33)</f>
        <v>75</v>
      </c>
      <c r="L33" s="278">
        <f t="shared" ref="L33:L39" si="21">Q33+V33+AA33+AF33+AK33+AP33+AU33+AZ33</f>
        <v>5</v>
      </c>
      <c r="M33" s="222"/>
      <c r="N33" s="194"/>
      <c r="O33" s="194"/>
      <c r="P33" s="194"/>
      <c r="Q33" s="287"/>
      <c r="R33" s="234"/>
      <c r="S33" s="122"/>
      <c r="T33" s="66"/>
      <c r="U33" s="66"/>
      <c r="V33" s="287"/>
      <c r="W33" s="235"/>
      <c r="X33" s="194"/>
      <c r="Y33" s="121"/>
      <c r="Z33" s="121"/>
      <c r="AA33" s="287"/>
      <c r="AB33" s="186">
        <v>2</v>
      </c>
      <c r="AC33" s="195">
        <v>1</v>
      </c>
      <c r="AD33" s="252">
        <v>2</v>
      </c>
      <c r="AE33" s="252"/>
      <c r="AF33" s="291">
        <v>5</v>
      </c>
      <c r="AG33" s="143"/>
      <c r="AH33" s="121"/>
      <c r="AI33" s="121"/>
      <c r="AJ33" s="121"/>
      <c r="AK33" s="287"/>
      <c r="AL33" s="143"/>
      <c r="AM33" s="121"/>
      <c r="AN33" s="121"/>
      <c r="AO33" s="121"/>
      <c r="AP33" s="287"/>
      <c r="AQ33" s="143"/>
      <c r="AR33" s="121"/>
      <c r="AS33" s="121"/>
      <c r="AT33" s="121"/>
      <c r="AU33" s="423"/>
      <c r="AV33" s="143"/>
      <c r="AW33" s="303"/>
      <c r="AX33" s="303"/>
      <c r="AY33" s="303"/>
      <c r="AZ33" s="429"/>
    </row>
    <row r="34" spans="1:52" s="132" customFormat="1" ht="20.100000000000001" customHeight="1" thickBot="1">
      <c r="A34" s="84"/>
      <c r="B34" s="177"/>
      <c r="C34" s="121">
        <v>2</v>
      </c>
      <c r="D34" s="483" t="s">
        <v>68</v>
      </c>
      <c r="E34" s="483"/>
      <c r="F34" s="483"/>
      <c r="G34" s="164">
        <f t="shared" si="19"/>
        <v>30</v>
      </c>
      <c r="H34" s="142">
        <f t="shared" si="19"/>
        <v>0</v>
      </c>
      <c r="I34" s="142">
        <f t="shared" si="19"/>
        <v>30</v>
      </c>
      <c r="J34" s="142">
        <f t="shared" si="19"/>
        <v>0</v>
      </c>
      <c r="K34" s="142">
        <f t="shared" si="20"/>
        <v>60</v>
      </c>
      <c r="L34" s="280">
        <f t="shared" si="21"/>
        <v>4.5</v>
      </c>
      <c r="M34" s="222"/>
      <c r="N34" s="194"/>
      <c r="O34" s="194"/>
      <c r="P34" s="194"/>
      <c r="Q34" s="287"/>
      <c r="R34" s="186">
        <v>2</v>
      </c>
      <c r="S34" s="97"/>
      <c r="T34" s="66">
        <v>2</v>
      </c>
      <c r="U34" s="66"/>
      <c r="V34" s="287">
        <v>4.5</v>
      </c>
      <c r="W34" s="307"/>
      <c r="X34" s="66"/>
      <c r="Y34" s="122"/>
      <c r="Z34" s="121"/>
      <c r="AA34" s="291"/>
      <c r="AB34" s="211"/>
      <c r="AC34" s="121"/>
      <c r="AD34" s="121"/>
      <c r="AE34" s="121"/>
      <c r="AF34" s="287"/>
      <c r="AG34" s="143"/>
      <c r="AH34" s="121"/>
      <c r="AI34" s="121"/>
      <c r="AJ34" s="121"/>
      <c r="AK34" s="287"/>
      <c r="AL34" s="143"/>
      <c r="AM34" s="121"/>
      <c r="AN34" s="121"/>
      <c r="AO34" s="121"/>
      <c r="AP34" s="287"/>
      <c r="AQ34" s="143"/>
      <c r="AR34" s="121"/>
      <c r="AS34" s="121"/>
      <c r="AT34" s="121"/>
      <c r="AU34" s="423"/>
      <c r="AV34" s="143"/>
      <c r="AW34" s="303"/>
      <c r="AX34" s="303"/>
      <c r="AY34" s="303"/>
      <c r="AZ34" s="429"/>
    </row>
    <row r="35" spans="1:52" s="132" customFormat="1" ht="20.100000000000001" customHeight="1" thickBot="1">
      <c r="A35" s="84"/>
      <c r="B35" s="177"/>
      <c r="C35" s="213">
        <v>3</v>
      </c>
      <c r="D35" s="487" t="s">
        <v>71</v>
      </c>
      <c r="E35" s="487"/>
      <c r="F35" s="487"/>
      <c r="G35" s="247">
        <f t="shared" si="19"/>
        <v>30</v>
      </c>
      <c r="H35" s="248">
        <f t="shared" si="19"/>
        <v>15</v>
      </c>
      <c r="I35" s="248">
        <f t="shared" si="19"/>
        <v>30</v>
      </c>
      <c r="J35" s="248">
        <f t="shared" si="19"/>
        <v>0</v>
      </c>
      <c r="K35" s="248">
        <f t="shared" ref="K35" si="22">SUM(G35:J35)</f>
        <v>75</v>
      </c>
      <c r="L35" s="278">
        <f t="shared" si="21"/>
        <v>5</v>
      </c>
      <c r="M35" s="222"/>
      <c r="N35" s="194"/>
      <c r="O35" s="194"/>
      <c r="P35" s="194"/>
      <c r="Q35" s="287"/>
      <c r="R35" s="265"/>
      <c r="S35" s="194"/>
      <c r="T35" s="194"/>
      <c r="U35" s="194"/>
      <c r="V35" s="287"/>
      <c r="W35" s="263"/>
      <c r="X35" s="194"/>
      <c r="Y35" s="194"/>
      <c r="Z35" s="194"/>
      <c r="AA35" s="287"/>
      <c r="AB35" s="235">
        <v>2</v>
      </c>
      <c r="AC35" s="194">
        <v>1</v>
      </c>
      <c r="AD35" s="194">
        <v>2</v>
      </c>
      <c r="AE35" s="194"/>
      <c r="AF35" s="291">
        <v>5</v>
      </c>
      <c r="AG35" s="219"/>
      <c r="AH35" s="212"/>
      <c r="AI35" s="66"/>
      <c r="AJ35" s="66"/>
      <c r="AK35" s="291"/>
      <c r="AL35" s="219"/>
      <c r="AM35" s="212"/>
      <c r="AN35" s="66"/>
      <c r="AO35" s="66"/>
      <c r="AP35" s="287"/>
      <c r="AQ35" s="230"/>
      <c r="AR35" s="66"/>
      <c r="AS35" s="213"/>
      <c r="AT35" s="66"/>
      <c r="AU35" s="423"/>
      <c r="AV35" s="230"/>
      <c r="AW35" s="66"/>
      <c r="AX35" s="303"/>
      <c r="AY35" s="66"/>
      <c r="AZ35" s="429"/>
    </row>
    <row r="36" spans="1:52" ht="20.100000000000001" customHeight="1" thickBot="1">
      <c r="A36" s="84">
        <v>1</v>
      </c>
      <c r="C36" s="121">
        <v>4</v>
      </c>
      <c r="D36" s="483" t="s">
        <v>67</v>
      </c>
      <c r="E36" s="483"/>
      <c r="F36" s="483"/>
      <c r="G36" s="164">
        <f t="shared" si="19"/>
        <v>30</v>
      </c>
      <c r="H36" s="142">
        <f t="shared" si="19"/>
        <v>0</v>
      </c>
      <c r="I36" s="142">
        <f t="shared" si="19"/>
        <v>30</v>
      </c>
      <c r="J36" s="142">
        <f t="shared" si="19"/>
        <v>15</v>
      </c>
      <c r="K36" s="142">
        <f t="shared" si="20"/>
        <v>75</v>
      </c>
      <c r="L36" s="280">
        <f t="shared" si="21"/>
        <v>6</v>
      </c>
      <c r="M36" s="222"/>
      <c r="N36" s="194"/>
      <c r="O36" s="194"/>
      <c r="P36" s="194"/>
      <c r="Q36" s="287"/>
      <c r="R36" s="235"/>
      <c r="S36" s="194"/>
      <c r="T36" s="194"/>
      <c r="U36" s="194"/>
      <c r="V36" s="287"/>
      <c r="W36" s="102">
        <v>2</v>
      </c>
      <c r="X36" s="98"/>
      <c r="Y36" s="122">
        <v>2</v>
      </c>
      <c r="Z36" s="121"/>
      <c r="AA36" s="287">
        <v>5</v>
      </c>
      <c r="AB36" s="143"/>
      <c r="AC36" s="121"/>
      <c r="AD36" s="121"/>
      <c r="AE36" s="121">
        <v>1</v>
      </c>
      <c r="AF36" s="291">
        <v>1</v>
      </c>
      <c r="AG36" s="97"/>
      <c r="AH36" s="66"/>
      <c r="AI36" s="121"/>
      <c r="AJ36" s="121"/>
      <c r="AK36" s="287"/>
      <c r="AL36" s="143"/>
      <c r="AM36" s="121"/>
      <c r="AN36" s="121"/>
      <c r="AO36" s="121"/>
      <c r="AP36" s="291"/>
      <c r="AQ36" s="160"/>
      <c r="AR36" s="121"/>
      <c r="AS36" s="121"/>
      <c r="AT36" s="121"/>
      <c r="AU36" s="423"/>
      <c r="AV36" s="143"/>
      <c r="AW36" s="303"/>
      <c r="AX36" s="303"/>
      <c r="AY36" s="303"/>
      <c r="AZ36" s="429"/>
    </row>
    <row r="37" spans="1:52" ht="20.100000000000001" customHeight="1" thickBot="1">
      <c r="A37" s="84">
        <v>1</v>
      </c>
      <c r="B37" s="183"/>
      <c r="C37" s="467">
        <v>5</v>
      </c>
      <c r="D37" s="241"/>
      <c r="E37" s="480" t="s">
        <v>170</v>
      </c>
      <c r="F37" s="480"/>
      <c r="G37" s="247">
        <f t="shared" si="19"/>
        <v>30</v>
      </c>
      <c r="H37" s="248">
        <f t="shared" si="19"/>
        <v>0</v>
      </c>
      <c r="I37" s="248">
        <f t="shared" si="19"/>
        <v>30</v>
      </c>
      <c r="J37" s="248">
        <f t="shared" si="19"/>
        <v>0</v>
      </c>
      <c r="K37" s="248">
        <f t="shared" si="20"/>
        <v>60</v>
      </c>
      <c r="L37" s="280">
        <f t="shared" si="21"/>
        <v>4.5</v>
      </c>
      <c r="M37" s="222"/>
      <c r="N37" s="194"/>
      <c r="O37" s="194"/>
      <c r="P37" s="194"/>
      <c r="Q37" s="287"/>
      <c r="R37" s="235"/>
      <c r="S37" s="194"/>
      <c r="T37" s="194"/>
      <c r="U37" s="194"/>
      <c r="V37" s="287"/>
      <c r="W37" s="237"/>
      <c r="X37" s="194"/>
      <c r="Y37" s="194"/>
      <c r="Z37" s="194"/>
      <c r="AA37" s="287"/>
      <c r="AB37" s="235"/>
      <c r="AC37" s="193"/>
      <c r="AD37" s="194"/>
      <c r="AE37" s="194"/>
      <c r="AF37" s="286"/>
      <c r="AG37" s="186">
        <v>2</v>
      </c>
      <c r="AH37" s="193"/>
      <c r="AI37" s="194">
        <v>2</v>
      </c>
      <c r="AJ37" s="194"/>
      <c r="AK37" s="287">
        <v>4.5</v>
      </c>
      <c r="AL37" s="143"/>
      <c r="AM37" s="213"/>
      <c r="AN37" s="213"/>
      <c r="AO37" s="213"/>
      <c r="AP37" s="291"/>
      <c r="AQ37" s="160"/>
      <c r="AR37" s="213"/>
      <c r="AS37" s="213"/>
      <c r="AT37" s="213"/>
      <c r="AU37" s="423"/>
      <c r="AV37" s="143"/>
      <c r="AW37" s="303"/>
      <c r="AX37" s="303"/>
      <c r="AY37" s="303"/>
      <c r="AZ37" s="429"/>
    </row>
    <row r="38" spans="1:52" ht="20.100000000000001" customHeight="1" thickBot="1">
      <c r="A38" s="84">
        <v>1</v>
      </c>
      <c r="B38" s="180"/>
      <c r="C38" s="468"/>
      <c r="D38" s="311" t="s">
        <v>175</v>
      </c>
      <c r="E38" s="481" t="s">
        <v>171</v>
      </c>
      <c r="F38" s="481"/>
      <c r="G38" s="316">
        <f t="shared" si="19"/>
        <v>30</v>
      </c>
      <c r="H38" s="317">
        <f t="shared" si="19"/>
        <v>0</v>
      </c>
      <c r="I38" s="317">
        <f t="shared" si="19"/>
        <v>30</v>
      </c>
      <c r="J38" s="317">
        <f t="shared" si="19"/>
        <v>0</v>
      </c>
      <c r="K38" s="317">
        <f t="shared" si="20"/>
        <v>60</v>
      </c>
      <c r="L38" s="281">
        <f t="shared" si="21"/>
        <v>4.5</v>
      </c>
      <c r="M38" s="222"/>
      <c r="N38" s="194"/>
      <c r="O38" s="194"/>
      <c r="P38" s="194"/>
      <c r="Q38" s="287"/>
      <c r="R38" s="235"/>
      <c r="S38" s="194"/>
      <c r="T38" s="194"/>
      <c r="U38" s="194"/>
      <c r="V38" s="287"/>
      <c r="W38" s="235"/>
      <c r="X38" s="194"/>
      <c r="Y38" s="194"/>
      <c r="Z38" s="194"/>
      <c r="AA38" s="291"/>
      <c r="AB38" s="266"/>
      <c r="AC38" s="193"/>
      <c r="AD38" s="194"/>
      <c r="AE38" s="194"/>
      <c r="AF38" s="293"/>
      <c r="AG38" s="186">
        <v>2</v>
      </c>
      <c r="AH38" s="193"/>
      <c r="AI38" s="194">
        <v>2</v>
      </c>
      <c r="AJ38" s="194"/>
      <c r="AK38" s="287">
        <v>4.5</v>
      </c>
      <c r="AL38" s="143"/>
      <c r="AM38" s="121"/>
      <c r="AN38" s="121"/>
      <c r="AO38" s="121"/>
      <c r="AP38" s="287"/>
      <c r="AQ38" s="143"/>
      <c r="AR38" s="121"/>
      <c r="AS38" s="121"/>
      <c r="AT38" s="121"/>
      <c r="AU38" s="423"/>
      <c r="AV38" s="143"/>
      <c r="AW38" s="303"/>
      <c r="AX38" s="303"/>
      <c r="AY38" s="303"/>
      <c r="AZ38" s="429"/>
    </row>
    <row r="39" spans="1:52" ht="20.100000000000001" customHeight="1">
      <c r="A39" s="84">
        <v>1</v>
      </c>
      <c r="C39" s="468"/>
      <c r="D39" s="311" t="s">
        <v>176</v>
      </c>
      <c r="E39" s="482" t="s">
        <v>172</v>
      </c>
      <c r="F39" s="482"/>
      <c r="G39" s="164">
        <f t="shared" si="19"/>
        <v>15</v>
      </c>
      <c r="H39" s="142">
        <f t="shared" si="19"/>
        <v>0</v>
      </c>
      <c r="I39" s="142">
        <f t="shared" si="19"/>
        <v>15</v>
      </c>
      <c r="J39" s="142">
        <f t="shared" si="19"/>
        <v>0</v>
      </c>
      <c r="K39" s="142">
        <f t="shared" si="20"/>
        <v>30</v>
      </c>
      <c r="L39" s="280">
        <f t="shared" si="21"/>
        <v>3</v>
      </c>
      <c r="M39" s="222"/>
      <c r="N39" s="194"/>
      <c r="O39" s="194"/>
      <c r="P39" s="194"/>
      <c r="Q39" s="287"/>
      <c r="R39" s="235"/>
      <c r="S39" s="194"/>
      <c r="T39" s="194"/>
      <c r="U39" s="194"/>
      <c r="V39" s="287"/>
      <c r="W39" s="235"/>
      <c r="X39" s="194"/>
      <c r="Y39" s="194"/>
      <c r="Z39" s="194"/>
      <c r="AA39" s="287"/>
      <c r="AB39" s="259">
        <v>1</v>
      </c>
      <c r="AC39" s="268"/>
      <c r="AD39" s="194">
        <v>1</v>
      </c>
      <c r="AE39" s="194"/>
      <c r="AF39" s="291">
        <v>3</v>
      </c>
      <c r="AG39" s="251"/>
      <c r="AH39" s="250"/>
      <c r="AI39" s="204"/>
      <c r="AJ39" s="204"/>
      <c r="AK39" s="287"/>
      <c r="AL39" s="143"/>
      <c r="AM39" s="121"/>
      <c r="AN39" s="121"/>
      <c r="AO39" s="121"/>
      <c r="AP39" s="287"/>
      <c r="AQ39" s="143"/>
      <c r="AR39" s="121"/>
      <c r="AS39" s="121"/>
      <c r="AT39" s="121"/>
      <c r="AU39" s="423"/>
      <c r="AV39" s="143"/>
      <c r="AW39" s="303"/>
      <c r="AX39" s="303"/>
      <c r="AY39" s="303"/>
      <c r="AZ39" s="429"/>
    </row>
    <row r="40" spans="1:52" ht="20.100000000000001" customHeight="1">
      <c r="A40" s="84"/>
      <c r="C40" s="468"/>
      <c r="D40" s="311"/>
      <c r="E40" s="312" t="s">
        <v>181</v>
      </c>
      <c r="F40" s="313"/>
      <c r="G40" s="164">
        <f t="shared" si="19"/>
        <v>15</v>
      </c>
      <c r="H40" s="142">
        <f t="shared" si="19"/>
        <v>0</v>
      </c>
      <c r="I40" s="142">
        <f t="shared" si="19"/>
        <v>15</v>
      </c>
      <c r="J40" s="142">
        <f t="shared" ref="J40" si="23">15*(P40+U40+Z40+AE40+AJ40+AO40+AT40+AY40)</f>
        <v>0</v>
      </c>
      <c r="K40" s="142">
        <f>SUM(G40:J40)</f>
        <v>30</v>
      </c>
      <c r="L40" s="302">
        <f>SUM(Q40,V40,AA40,AF40,AK40,AP40,AU40,AZ40)</f>
        <v>3</v>
      </c>
      <c r="M40" s="222"/>
      <c r="N40" s="194"/>
      <c r="O40" s="194"/>
      <c r="P40" s="194"/>
      <c r="Q40" s="287"/>
      <c r="R40" s="235"/>
      <c r="S40" s="194"/>
      <c r="T40" s="194"/>
      <c r="U40" s="194"/>
      <c r="V40" s="287"/>
      <c r="W40" s="235"/>
      <c r="X40" s="194"/>
      <c r="Y40" s="194"/>
      <c r="Z40" s="194"/>
      <c r="AA40" s="287"/>
      <c r="AB40" s="259">
        <v>1</v>
      </c>
      <c r="AC40" s="268"/>
      <c r="AD40" s="194">
        <v>1</v>
      </c>
      <c r="AE40" s="194"/>
      <c r="AF40" s="291">
        <v>3</v>
      </c>
      <c r="AG40" s="314"/>
      <c r="AH40" s="315"/>
      <c r="AI40" s="303"/>
      <c r="AJ40" s="303"/>
      <c r="AK40" s="287"/>
      <c r="AL40" s="143"/>
      <c r="AM40" s="303"/>
      <c r="AN40" s="303"/>
      <c r="AO40" s="303"/>
      <c r="AP40" s="287"/>
      <c r="AQ40" s="143"/>
      <c r="AR40" s="303"/>
      <c r="AS40" s="303"/>
      <c r="AT40" s="303"/>
      <c r="AU40" s="423"/>
      <c r="AV40" s="143"/>
      <c r="AW40" s="303"/>
      <c r="AX40" s="303"/>
      <c r="AY40" s="303"/>
      <c r="AZ40" s="429"/>
    </row>
    <row r="41" spans="1:52" ht="21.75" customHeight="1" thickBot="1">
      <c r="A41" s="84"/>
      <c r="C41" s="469"/>
      <c r="D41" s="242"/>
      <c r="E41" s="512" t="s">
        <v>246</v>
      </c>
      <c r="F41" s="513"/>
      <c r="G41" s="432"/>
      <c r="H41" s="433">
        <f t="shared" ref="G41:I48" si="24">15*(N41+S41+X41+AC41+AH41+AM41+AR41+AW41)</f>
        <v>0</v>
      </c>
      <c r="I41" s="433">
        <f t="shared" si="24"/>
        <v>0</v>
      </c>
      <c r="J41" s="434">
        <f t="shared" si="19"/>
        <v>15</v>
      </c>
      <c r="K41" s="433">
        <f>SUM(G41:J41)</f>
        <v>15</v>
      </c>
      <c r="L41" s="435">
        <f>SUM(Q41,V41,AA41,AF41,AK41,AP41,AU41,AZ41)</f>
        <v>1</v>
      </c>
      <c r="M41" s="222"/>
      <c r="N41" s="194"/>
      <c r="O41" s="194"/>
      <c r="P41" s="194"/>
      <c r="Q41" s="287"/>
      <c r="R41" s="235"/>
      <c r="S41" s="194"/>
      <c r="T41" s="194"/>
      <c r="U41" s="194"/>
      <c r="V41" s="291"/>
      <c r="W41" s="266"/>
      <c r="X41" s="194"/>
      <c r="Y41" s="194"/>
      <c r="Z41" s="194"/>
      <c r="AA41" s="287"/>
      <c r="AB41" s="235"/>
      <c r="AC41" s="269"/>
      <c r="AD41" s="194"/>
      <c r="AE41" s="194"/>
      <c r="AF41" s="291"/>
      <c r="AG41" s="235"/>
      <c r="AH41" s="268"/>
      <c r="AI41" s="194"/>
      <c r="AJ41" s="194">
        <v>1</v>
      </c>
      <c r="AK41" s="287">
        <v>1</v>
      </c>
      <c r="AL41" s="143"/>
      <c r="AM41" s="213"/>
      <c r="AN41" s="213"/>
      <c r="AO41" s="213"/>
      <c r="AP41" s="287"/>
      <c r="AQ41" s="143"/>
      <c r="AR41" s="213"/>
      <c r="AS41" s="213"/>
      <c r="AT41" s="213"/>
      <c r="AU41" s="423"/>
      <c r="AV41" s="143"/>
      <c r="AW41" s="303"/>
      <c r="AX41" s="303"/>
      <c r="AY41" s="303"/>
      <c r="AZ41" s="429"/>
    </row>
    <row r="42" spans="1:52" ht="20.100000000000001" customHeight="1" thickBot="1">
      <c r="A42" s="84">
        <v>1</v>
      </c>
      <c r="B42" s="183"/>
      <c r="C42" s="213">
        <v>6</v>
      </c>
      <c r="D42" s="479" t="s">
        <v>69</v>
      </c>
      <c r="E42" s="479"/>
      <c r="F42" s="479"/>
      <c r="G42" s="245">
        <f t="shared" si="24"/>
        <v>30</v>
      </c>
      <c r="H42" s="246">
        <f t="shared" si="24"/>
        <v>15</v>
      </c>
      <c r="I42" s="246">
        <f t="shared" si="24"/>
        <v>30</v>
      </c>
      <c r="J42" s="246">
        <f t="shared" ref="J42:J48" si="25">15*(P42+U42+Z42+AE42+AJ42+AO42+AT42+AY42)</f>
        <v>0</v>
      </c>
      <c r="K42" s="246">
        <f t="shared" si="20"/>
        <v>75</v>
      </c>
      <c r="L42" s="280">
        <f t="shared" ref="L42:L48" si="26">Q42+V42+AA42+AF42+AK42+AP42+AU42+AZ42</f>
        <v>5</v>
      </c>
      <c r="M42" s="222"/>
      <c r="N42" s="194"/>
      <c r="O42" s="194"/>
      <c r="P42" s="194"/>
      <c r="Q42" s="287"/>
      <c r="R42" s="235"/>
      <c r="S42" s="194"/>
      <c r="T42" s="194"/>
      <c r="U42" s="194"/>
      <c r="V42" s="286"/>
      <c r="W42" s="186">
        <v>2</v>
      </c>
      <c r="X42" s="243">
        <v>1</v>
      </c>
      <c r="Y42" s="212">
        <v>2</v>
      </c>
      <c r="Z42" s="213"/>
      <c r="AA42" s="291">
        <v>5</v>
      </c>
      <c r="AB42" s="253"/>
      <c r="AC42" s="193"/>
      <c r="AD42" s="194"/>
      <c r="AE42" s="194"/>
      <c r="AF42" s="287"/>
      <c r="AG42" s="143"/>
      <c r="AH42" s="213"/>
      <c r="AI42" s="213"/>
      <c r="AJ42" s="213"/>
      <c r="AK42" s="287"/>
      <c r="AL42" s="230"/>
      <c r="AM42" s="213"/>
      <c r="AN42" s="213"/>
      <c r="AO42" s="213"/>
      <c r="AP42" s="287"/>
      <c r="AQ42" s="143"/>
      <c r="AR42" s="213"/>
      <c r="AS42" s="213"/>
      <c r="AT42" s="213"/>
      <c r="AU42" s="423"/>
      <c r="AV42" s="143"/>
      <c r="AW42" s="303"/>
      <c r="AX42" s="303"/>
      <c r="AY42" s="303"/>
      <c r="AZ42" s="429"/>
    </row>
    <row r="43" spans="1:52" ht="20.100000000000001" customHeight="1" thickBot="1">
      <c r="A43" s="84"/>
      <c r="B43" s="177"/>
      <c r="C43" s="213">
        <v>7</v>
      </c>
      <c r="D43" s="487" t="s">
        <v>57</v>
      </c>
      <c r="E43" s="487"/>
      <c r="F43" s="487"/>
      <c r="G43" s="247">
        <f t="shared" si="24"/>
        <v>30</v>
      </c>
      <c r="H43" s="248">
        <f t="shared" si="24"/>
        <v>15</v>
      </c>
      <c r="I43" s="248">
        <f t="shared" si="24"/>
        <v>30</v>
      </c>
      <c r="J43" s="248">
        <f t="shared" si="25"/>
        <v>0</v>
      </c>
      <c r="K43" s="248">
        <f t="shared" si="20"/>
        <v>75</v>
      </c>
      <c r="L43" s="278">
        <f t="shared" si="26"/>
        <v>4</v>
      </c>
      <c r="M43" s="222"/>
      <c r="N43" s="194"/>
      <c r="O43" s="194"/>
      <c r="P43" s="194"/>
      <c r="Q43" s="287"/>
      <c r="R43" s="235"/>
      <c r="S43" s="194"/>
      <c r="T43" s="194"/>
      <c r="U43" s="194"/>
      <c r="V43" s="287"/>
      <c r="W43" s="270"/>
      <c r="X43" s="194"/>
      <c r="Y43" s="194"/>
      <c r="Z43" s="194"/>
      <c r="AA43" s="287"/>
      <c r="AB43" s="186">
        <v>2</v>
      </c>
      <c r="AC43" s="243">
        <v>1</v>
      </c>
      <c r="AD43" s="271">
        <v>2</v>
      </c>
      <c r="AE43" s="271"/>
      <c r="AF43" s="291">
        <v>4</v>
      </c>
      <c r="AG43" s="219"/>
      <c r="AH43" s="212"/>
      <c r="AI43" s="213"/>
      <c r="AJ43" s="213"/>
      <c r="AK43" s="287"/>
      <c r="AL43" s="230"/>
      <c r="AM43" s="213"/>
      <c r="AN43" s="213"/>
      <c r="AO43" s="213"/>
      <c r="AP43" s="287"/>
      <c r="AQ43" s="143"/>
      <c r="AR43" s="213"/>
      <c r="AS43" s="213"/>
      <c r="AT43" s="213"/>
      <c r="AU43" s="423"/>
      <c r="AV43" s="143"/>
      <c r="AW43" s="303"/>
      <c r="AX43" s="303"/>
      <c r="AY43" s="303"/>
      <c r="AZ43" s="429"/>
    </row>
    <row r="44" spans="1:52" ht="20.100000000000001" customHeight="1" thickBot="1">
      <c r="A44" s="84">
        <v>1</v>
      </c>
      <c r="B44" s="183"/>
      <c r="C44" s="121">
        <v>8</v>
      </c>
      <c r="D44" s="479" t="s">
        <v>70</v>
      </c>
      <c r="E44" s="479"/>
      <c r="F44" s="479"/>
      <c r="G44" s="164">
        <f t="shared" si="24"/>
        <v>30</v>
      </c>
      <c r="H44" s="142">
        <f t="shared" si="24"/>
        <v>15</v>
      </c>
      <c r="I44" s="142">
        <f t="shared" si="24"/>
        <v>0</v>
      </c>
      <c r="J44" s="142">
        <f t="shared" si="25"/>
        <v>0</v>
      </c>
      <c r="K44" s="142">
        <f t="shared" si="20"/>
        <v>45</v>
      </c>
      <c r="L44" s="278">
        <f t="shared" si="26"/>
        <v>4</v>
      </c>
      <c r="M44" s="221"/>
      <c r="N44" s="66"/>
      <c r="O44" s="66"/>
      <c r="P44" s="121"/>
      <c r="Q44" s="287"/>
      <c r="R44" s="232"/>
      <c r="S44" s="122"/>
      <c r="T44" s="66"/>
      <c r="U44" s="66"/>
      <c r="V44" s="287"/>
      <c r="W44" s="186">
        <v>2</v>
      </c>
      <c r="X44" s="243">
        <v>1</v>
      </c>
      <c r="Y44" s="121"/>
      <c r="Z44" s="121"/>
      <c r="AA44" s="291">
        <v>4</v>
      </c>
      <c r="AB44" s="255"/>
      <c r="AC44" s="121"/>
      <c r="AD44" s="121"/>
      <c r="AE44" s="121"/>
      <c r="AF44" s="287"/>
      <c r="AG44" s="143"/>
      <c r="AH44" s="121"/>
      <c r="AI44" s="121"/>
      <c r="AJ44" s="121"/>
      <c r="AK44" s="287"/>
      <c r="AL44" s="232"/>
      <c r="AM44" s="121"/>
      <c r="AN44" s="121"/>
      <c r="AO44" s="121"/>
      <c r="AP44" s="287"/>
      <c r="AQ44" s="304"/>
      <c r="AR44" s="121"/>
      <c r="AS44" s="121"/>
      <c r="AT44" s="121"/>
      <c r="AU44" s="423"/>
      <c r="AV44" s="408"/>
      <c r="AW44" s="303"/>
      <c r="AX44" s="303"/>
      <c r="AY44" s="303"/>
      <c r="AZ44" s="429"/>
    </row>
    <row r="45" spans="1:52" s="150" customFormat="1" ht="20.100000000000001" customHeight="1" thickBot="1">
      <c r="A45" s="84"/>
      <c r="B45" s="180"/>
      <c r="C45" s="66">
        <v>9</v>
      </c>
      <c r="D45" s="618" t="s">
        <v>98</v>
      </c>
      <c r="E45" s="619"/>
      <c r="F45" s="620"/>
      <c r="G45" s="164">
        <f t="shared" si="24"/>
        <v>15</v>
      </c>
      <c r="H45" s="142">
        <f t="shared" si="24"/>
        <v>15</v>
      </c>
      <c r="I45" s="142">
        <f t="shared" si="24"/>
        <v>0</v>
      </c>
      <c r="J45" s="142">
        <f t="shared" si="25"/>
        <v>15</v>
      </c>
      <c r="K45" s="142">
        <f>SUM(G45:J45)</f>
        <v>45</v>
      </c>
      <c r="L45" s="280">
        <f t="shared" si="26"/>
        <v>4</v>
      </c>
      <c r="M45" s="221"/>
      <c r="N45" s="66"/>
      <c r="O45" s="66"/>
      <c r="P45" s="66"/>
      <c r="Q45" s="291"/>
      <c r="R45" s="160"/>
      <c r="S45" s="66"/>
      <c r="T45" s="66"/>
      <c r="U45" s="66"/>
      <c r="V45" s="287"/>
      <c r="W45" s="244"/>
      <c r="X45" s="202"/>
      <c r="Y45" s="66"/>
      <c r="Z45" s="66"/>
      <c r="AA45" s="291"/>
      <c r="AB45" s="97"/>
      <c r="AC45" s="97"/>
      <c r="AD45" s="122"/>
      <c r="AE45" s="66"/>
      <c r="AF45" s="291"/>
      <c r="AG45" s="97"/>
      <c r="AH45" s="66"/>
      <c r="AI45" s="66"/>
      <c r="AJ45" s="66"/>
      <c r="AK45" s="287"/>
      <c r="AL45" s="321"/>
      <c r="AM45" s="202"/>
      <c r="AN45" s="66"/>
      <c r="AO45" s="66"/>
      <c r="AP45" s="287"/>
      <c r="AQ45" s="306"/>
      <c r="AR45" s="194"/>
      <c r="AS45" s="122"/>
      <c r="AT45" s="66"/>
      <c r="AU45" s="287"/>
      <c r="AV45" s="431">
        <v>1</v>
      </c>
      <c r="AW45" s="243">
        <v>1</v>
      </c>
      <c r="AX45" s="303"/>
      <c r="AY45" s="66">
        <v>1</v>
      </c>
      <c r="AZ45" s="429">
        <v>4</v>
      </c>
    </row>
    <row r="46" spans="1:52" s="178" customFormat="1" ht="20.100000000000001" customHeight="1" thickBot="1">
      <c r="A46" s="176"/>
      <c r="B46" s="183"/>
      <c r="C46" s="194">
        <v>10</v>
      </c>
      <c r="D46" s="487" t="s">
        <v>167</v>
      </c>
      <c r="E46" s="487"/>
      <c r="F46" s="487"/>
      <c r="G46" s="247">
        <f t="shared" si="24"/>
        <v>30</v>
      </c>
      <c r="H46" s="248">
        <f t="shared" si="24"/>
        <v>0</v>
      </c>
      <c r="I46" s="248">
        <f t="shared" si="24"/>
        <v>15</v>
      </c>
      <c r="J46" s="248">
        <f t="shared" si="25"/>
        <v>15</v>
      </c>
      <c r="K46" s="248">
        <f t="shared" ref="K46" si="27">SUM(G46:J46)</f>
        <v>60</v>
      </c>
      <c r="L46" s="278">
        <f t="shared" si="26"/>
        <v>5</v>
      </c>
      <c r="M46" s="193"/>
      <c r="N46" s="194"/>
      <c r="O46" s="194"/>
      <c r="P46" s="194"/>
      <c r="Q46" s="287"/>
      <c r="R46" s="235"/>
      <c r="S46" s="194"/>
      <c r="T46" s="194"/>
      <c r="U46" s="194"/>
      <c r="V46" s="287"/>
      <c r="W46" s="235"/>
      <c r="X46" s="194"/>
      <c r="Y46" s="194"/>
      <c r="Z46" s="194"/>
      <c r="AA46" s="287"/>
      <c r="AB46" s="235"/>
      <c r="AC46" s="194"/>
      <c r="AD46" s="194"/>
      <c r="AE46" s="194"/>
      <c r="AF46" s="291"/>
      <c r="AG46" s="193">
        <v>1</v>
      </c>
      <c r="AH46" s="194"/>
      <c r="AI46" s="194">
        <v>1</v>
      </c>
      <c r="AJ46" s="194"/>
      <c r="AK46" s="287">
        <v>2</v>
      </c>
      <c r="AL46" s="322"/>
      <c r="AM46" s="194"/>
      <c r="AN46" s="193"/>
      <c r="AO46" s="194"/>
      <c r="AP46" s="287"/>
      <c r="AQ46" s="186">
        <v>1</v>
      </c>
      <c r="AR46" s="193"/>
      <c r="AS46" s="194"/>
      <c r="AT46" s="194">
        <v>1</v>
      </c>
      <c r="AU46" s="276">
        <v>3</v>
      </c>
      <c r="AV46" s="409"/>
      <c r="AW46" s="194"/>
      <c r="AX46" s="194"/>
      <c r="AY46" s="194"/>
      <c r="AZ46" s="318"/>
    </row>
    <row r="47" spans="1:52" ht="20.100000000000001" customHeight="1">
      <c r="A47" s="84"/>
      <c r="B47" s="183"/>
      <c r="C47" s="121">
        <v>11</v>
      </c>
      <c r="D47" s="484" t="s">
        <v>83</v>
      </c>
      <c r="E47" s="485"/>
      <c r="F47" s="486"/>
      <c r="G47" s="164">
        <f t="shared" si="24"/>
        <v>30</v>
      </c>
      <c r="H47" s="142">
        <f t="shared" si="24"/>
        <v>0</v>
      </c>
      <c r="I47" s="142">
        <f t="shared" si="24"/>
        <v>15</v>
      </c>
      <c r="J47" s="142">
        <f t="shared" si="25"/>
        <v>0</v>
      </c>
      <c r="K47" s="142">
        <f>SUM(G47:J47)</f>
        <v>45</v>
      </c>
      <c r="L47" s="280">
        <f t="shared" si="26"/>
        <v>3</v>
      </c>
      <c r="M47" s="220"/>
      <c r="N47" s="121"/>
      <c r="O47" s="121"/>
      <c r="P47" s="121"/>
      <c r="Q47" s="287"/>
      <c r="R47" s="143"/>
      <c r="S47" s="121"/>
      <c r="T47" s="121"/>
      <c r="U47" s="121"/>
      <c r="V47" s="289"/>
      <c r="W47" s="235">
        <v>2</v>
      </c>
      <c r="X47" s="213"/>
      <c r="Y47" s="121">
        <v>1</v>
      </c>
      <c r="Z47" s="121"/>
      <c r="AA47" s="287">
        <v>3</v>
      </c>
      <c r="AB47" s="235"/>
      <c r="AC47" s="190"/>
      <c r="AD47" s="121"/>
      <c r="AE47" s="121"/>
      <c r="AF47" s="287"/>
      <c r="AG47" s="143"/>
      <c r="AH47" s="121"/>
      <c r="AI47" s="66"/>
      <c r="AJ47" s="66"/>
      <c r="AK47" s="287"/>
      <c r="AL47" s="232"/>
      <c r="AM47" s="203"/>
      <c r="AN47" s="66"/>
      <c r="AO47" s="121"/>
      <c r="AP47" s="287"/>
      <c r="AQ47" s="305"/>
      <c r="AR47" s="121"/>
      <c r="AS47" s="121"/>
      <c r="AT47" s="121"/>
      <c r="AU47" s="276"/>
      <c r="AV47" s="143"/>
      <c r="AW47" s="303"/>
      <c r="AX47" s="303"/>
      <c r="AY47" s="303"/>
      <c r="AZ47" s="318"/>
    </row>
    <row r="48" spans="1:52" s="152" customFormat="1" ht="20.100000000000001" customHeight="1">
      <c r="A48" s="151"/>
      <c r="B48" s="177"/>
      <c r="C48" s="467">
        <v>12</v>
      </c>
      <c r="D48" s="510" t="s">
        <v>96</v>
      </c>
      <c r="E48" s="507" t="s">
        <v>108</v>
      </c>
      <c r="F48" s="508"/>
      <c r="G48" s="542">
        <f t="shared" si="24"/>
        <v>30</v>
      </c>
      <c r="H48" s="542">
        <f t="shared" si="24"/>
        <v>0</v>
      </c>
      <c r="I48" s="542">
        <f t="shared" si="24"/>
        <v>30</v>
      </c>
      <c r="J48" s="542">
        <f t="shared" si="25"/>
        <v>0</v>
      </c>
      <c r="K48" s="542">
        <f t="shared" si="20"/>
        <v>60</v>
      </c>
      <c r="L48" s="488">
        <f t="shared" si="26"/>
        <v>5</v>
      </c>
      <c r="M48" s="490"/>
      <c r="N48" s="492"/>
      <c r="O48" s="492"/>
      <c r="P48" s="492"/>
      <c r="Q48" s="494"/>
      <c r="R48" s="496"/>
      <c r="S48" s="492"/>
      <c r="T48" s="492"/>
      <c r="U48" s="492"/>
      <c r="V48" s="498"/>
      <c r="W48" s="569"/>
      <c r="X48" s="492"/>
      <c r="Y48" s="492"/>
      <c r="Z48" s="492"/>
      <c r="AA48" s="498"/>
      <c r="AB48" s="500">
        <v>2</v>
      </c>
      <c r="AC48" s="492"/>
      <c r="AD48" s="467">
        <v>2</v>
      </c>
      <c r="AE48" s="492"/>
      <c r="AF48" s="494">
        <v>5</v>
      </c>
      <c r="AG48" s="500"/>
      <c r="AH48" s="492"/>
      <c r="AI48" s="492"/>
      <c r="AJ48" s="492"/>
      <c r="AK48" s="498"/>
      <c r="AL48" s="500"/>
      <c r="AM48" s="492"/>
      <c r="AN48" s="492"/>
      <c r="AO48" s="492"/>
      <c r="AP48" s="494"/>
      <c r="AQ48" s="496"/>
      <c r="AR48" s="492"/>
      <c r="AS48" s="492"/>
      <c r="AT48" s="492"/>
      <c r="AU48" s="498"/>
      <c r="AV48" s="500"/>
      <c r="AW48" s="492"/>
      <c r="AX48" s="492"/>
      <c r="AY48" s="492"/>
      <c r="AZ48" s="470"/>
    </row>
    <row r="49" spans="1:52" s="132" customFormat="1" ht="20.100000000000001" customHeight="1">
      <c r="A49" s="84">
        <v>1</v>
      </c>
      <c r="B49" s="179"/>
      <c r="C49" s="469"/>
      <c r="D49" s="511"/>
      <c r="E49" s="507" t="s">
        <v>131</v>
      </c>
      <c r="F49" s="509"/>
      <c r="G49" s="543"/>
      <c r="H49" s="543"/>
      <c r="I49" s="543"/>
      <c r="J49" s="543"/>
      <c r="K49" s="543"/>
      <c r="L49" s="489"/>
      <c r="M49" s="491"/>
      <c r="N49" s="493"/>
      <c r="O49" s="493"/>
      <c r="P49" s="493"/>
      <c r="Q49" s="495"/>
      <c r="R49" s="497"/>
      <c r="S49" s="493"/>
      <c r="T49" s="493"/>
      <c r="U49" s="493"/>
      <c r="V49" s="499"/>
      <c r="W49" s="501"/>
      <c r="X49" s="493"/>
      <c r="Y49" s="493"/>
      <c r="Z49" s="493"/>
      <c r="AA49" s="499"/>
      <c r="AB49" s="501"/>
      <c r="AC49" s="493"/>
      <c r="AD49" s="469"/>
      <c r="AE49" s="493"/>
      <c r="AF49" s="495"/>
      <c r="AG49" s="501"/>
      <c r="AH49" s="493"/>
      <c r="AI49" s="493"/>
      <c r="AJ49" s="493"/>
      <c r="AK49" s="499"/>
      <c r="AL49" s="501"/>
      <c r="AM49" s="493"/>
      <c r="AN49" s="493"/>
      <c r="AO49" s="493"/>
      <c r="AP49" s="495"/>
      <c r="AQ49" s="497"/>
      <c r="AR49" s="493"/>
      <c r="AS49" s="493"/>
      <c r="AT49" s="493"/>
      <c r="AU49" s="499"/>
      <c r="AV49" s="501"/>
      <c r="AW49" s="493"/>
      <c r="AX49" s="493"/>
      <c r="AY49" s="493"/>
      <c r="AZ49" s="472"/>
    </row>
    <row r="50" spans="1:52" ht="20.100000000000001" customHeight="1">
      <c r="A50" s="84">
        <v>1</v>
      </c>
      <c r="B50" s="183"/>
      <c r="C50" s="467">
        <v>13</v>
      </c>
      <c r="D50" s="505" t="s">
        <v>174</v>
      </c>
      <c r="E50" s="436" t="s">
        <v>106</v>
      </c>
      <c r="F50" s="437"/>
      <c r="G50" s="542">
        <f>15*(M50+R50+W50+AB50+AG50+AL50+AQ50+AV50)</f>
        <v>30</v>
      </c>
      <c r="H50" s="542">
        <f>15*(N50+S50+X50+AC50+AH50+AM50+AR50+AW50)</f>
        <v>0</v>
      </c>
      <c r="I50" s="542">
        <f>15*(O50+T50+Y50+AD50+AI50+AN50+AS50+AX50)</f>
        <v>0</v>
      </c>
      <c r="J50" s="542">
        <f>15*(P50+U50+Z50+AE50+AJ50+AO50+AT50+AY50)</f>
        <v>15</v>
      </c>
      <c r="K50" s="542">
        <f>SUM(G50:J50)</f>
        <v>45</v>
      </c>
      <c r="L50" s="595">
        <f>Q50+V50+AA50+AF50+AK50+AP50+AU50+AZ50</f>
        <v>3</v>
      </c>
      <c r="M50" s="597"/>
      <c r="N50" s="587"/>
      <c r="O50" s="587"/>
      <c r="P50" s="467"/>
      <c r="Q50" s="494"/>
      <c r="R50" s="593"/>
      <c r="S50" s="587"/>
      <c r="T50" s="587"/>
      <c r="U50" s="587"/>
      <c r="V50" s="498"/>
      <c r="W50" s="464"/>
      <c r="X50" s="467"/>
      <c r="Y50" s="467"/>
      <c r="Z50" s="467"/>
      <c r="AA50" s="498"/>
      <c r="AB50" s="464"/>
      <c r="AC50" s="492"/>
      <c r="AD50" s="591"/>
      <c r="AE50" s="593"/>
      <c r="AF50" s="498"/>
      <c r="AG50" s="589">
        <v>2</v>
      </c>
      <c r="AH50" s="496"/>
      <c r="AI50" s="587"/>
      <c r="AJ50" s="492">
        <v>1</v>
      </c>
      <c r="AK50" s="498">
        <v>3</v>
      </c>
      <c r="AL50" s="464"/>
      <c r="AM50" s="467"/>
      <c r="AN50" s="467"/>
      <c r="AO50" s="467"/>
      <c r="AP50" s="498"/>
      <c r="AQ50" s="464"/>
      <c r="AR50" s="467"/>
      <c r="AS50" s="467"/>
      <c r="AT50" s="467"/>
      <c r="AU50" s="498"/>
      <c r="AV50" s="464"/>
      <c r="AW50" s="467"/>
      <c r="AX50" s="467"/>
      <c r="AY50" s="467"/>
      <c r="AZ50" s="470"/>
    </row>
    <row r="51" spans="1:52" ht="20.100000000000001" customHeight="1">
      <c r="A51" s="84"/>
      <c r="B51" s="183"/>
      <c r="C51" s="469"/>
      <c r="D51" s="506"/>
      <c r="E51" s="436" t="s">
        <v>107</v>
      </c>
      <c r="F51" s="438"/>
      <c r="G51" s="543"/>
      <c r="H51" s="543"/>
      <c r="I51" s="543"/>
      <c r="J51" s="543"/>
      <c r="K51" s="543"/>
      <c r="L51" s="596"/>
      <c r="M51" s="598"/>
      <c r="N51" s="588"/>
      <c r="O51" s="588"/>
      <c r="P51" s="469"/>
      <c r="Q51" s="495"/>
      <c r="R51" s="594"/>
      <c r="S51" s="588"/>
      <c r="T51" s="588"/>
      <c r="U51" s="588"/>
      <c r="V51" s="499"/>
      <c r="W51" s="466"/>
      <c r="X51" s="469"/>
      <c r="Y51" s="469"/>
      <c r="Z51" s="469"/>
      <c r="AA51" s="499"/>
      <c r="AB51" s="466"/>
      <c r="AC51" s="493"/>
      <c r="AD51" s="592"/>
      <c r="AE51" s="594"/>
      <c r="AF51" s="499"/>
      <c r="AG51" s="590"/>
      <c r="AH51" s="497"/>
      <c r="AI51" s="588"/>
      <c r="AJ51" s="493"/>
      <c r="AK51" s="499"/>
      <c r="AL51" s="466"/>
      <c r="AM51" s="469"/>
      <c r="AN51" s="469"/>
      <c r="AO51" s="469"/>
      <c r="AP51" s="499"/>
      <c r="AQ51" s="466"/>
      <c r="AR51" s="469"/>
      <c r="AS51" s="469"/>
      <c r="AT51" s="469"/>
      <c r="AU51" s="499"/>
      <c r="AV51" s="466"/>
      <c r="AW51" s="469"/>
      <c r="AX51" s="469"/>
      <c r="AY51" s="469"/>
      <c r="AZ51" s="472"/>
    </row>
    <row r="52" spans="1:52" ht="20.100000000000001" customHeight="1">
      <c r="A52" s="84"/>
      <c r="B52" s="183"/>
      <c r="C52" s="467">
        <v>14</v>
      </c>
      <c r="D52" s="505" t="s">
        <v>97</v>
      </c>
      <c r="E52" s="507" t="s">
        <v>104</v>
      </c>
      <c r="F52" s="599"/>
      <c r="G52" s="542">
        <f>15*(M52+R52+W52+AB52+AG52+AL52+AQ52+AV52)</f>
        <v>30</v>
      </c>
      <c r="H52" s="542">
        <f>15*(N52+S52+X52+AC52+AH52+AM52+AR52+AW52)</f>
        <v>0</v>
      </c>
      <c r="I52" s="542">
        <f>15*(O52+T52+Y52+AD52+AI52+AN52+AS52+AX52)</f>
        <v>15</v>
      </c>
      <c r="J52" s="542">
        <f>15*(P52+U52+Z52+AE52+AJ52+AO52+AT52+AY52)</f>
        <v>0</v>
      </c>
      <c r="K52" s="542">
        <f>SUM(G52:J52)</f>
        <v>45</v>
      </c>
      <c r="L52" s="595">
        <f>Q52+V52+AA52+AF52+AK52+AP52+AU52+AZ52</f>
        <v>6</v>
      </c>
      <c r="M52" s="597"/>
      <c r="N52" s="587"/>
      <c r="O52" s="587"/>
      <c r="P52" s="467"/>
      <c r="Q52" s="494"/>
      <c r="R52" s="593"/>
      <c r="S52" s="587"/>
      <c r="T52" s="587"/>
      <c r="U52" s="587"/>
      <c r="V52" s="498"/>
      <c r="W52" s="464">
        <v>2</v>
      </c>
      <c r="X52" s="467"/>
      <c r="Y52" s="467"/>
      <c r="Z52" s="467"/>
      <c r="AA52" s="498">
        <v>4</v>
      </c>
      <c r="AB52" s="464"/>
      <c r="AC52" s="492"/>
      <c r="AD52" s="467">
        <v>1</v>
      </c>
      <c r="AE52" s="467"/>
      <c r="AF52" s="498">
        <v>2</v>
      </c>
      <c r="AG52" s="569"/>
      <c r="AH52" s="492"/>
      <c r="AI52" s="587"/>
      <c r="AJ52" s="492"/>
      <c r="AK52" s="498"/>
      <c r="AL52" s="464"/>
      <c r="AM52" s="467"/>
      <c r="AN52" s="467"/>
      <c r="AO52" s="467"/>
      <c r="AP52" s="494"/>
      <c r="AQ52" s="593"/>
      <c r="AR52" s="467"/>
      <c r="AS52" s="467"/>
      <c r="AT52" s="467"/>
      <c r="AU52" s="498"/>
      <c r="AV52" s="464"/>
      <c r="AW52" s="467"/>
      <c r="AX52" s="467"/>
      <c r="AY52" s="467"/>
      <c r="AZ52" s="470"/>
    </row>
    <row r="53" spans="1:52" s="132" customFormat="1" ht="20.100000000000001" customHeight="1">
      <c r="A53" s="84">
        <v>1</v>
      </c>
      <c r="B53" s="179"/>
      <c r="C53" s="469"/>
      <c r="D53" s="506"/>
      <c r="E53" s="507" t="s">
        <v>105</v>
      </c>
      <c r="F53" s="509"/>
      <c r="G53" s="543"/>
      <c r="H53" s="543"/>
      <c r="I53" s="543"/>
      <c r="J53" s="543"/>
      <c r="K53" s="543"/>
      <c r="L53" s="596"/>
      <c r="M53" s="598"/>
      <c r="N53" s="588"/>
      <c r="O53" s="588"/>
      <c r="P53" s="469"/>
      <c r="Q53" s="495"/>
      <c r="R53" s="594"/>
      <c r="S53" s="588"/>
      <c r="T53" s="588"/>
      <c r="U53" s="588"/>
      <c r="V53" s="499"/>
      <c r="W53" s="466"/>
      <c r="X53" s="469"/>
      <c r="Y53" s="469"/>
      <c r="Z53" s="469"/>
      <c r="AA53" s="499"/>
      <c r="AB53" s="466"/>
      <c r="AC53" s="493"/>
      <c r="AD53" s="469"/>
      <c r="AE53" s="469"/>
      <c r="AF53" s="499"/>
      <c r="AG53" s="501"/>
      <c r="AH53" s="493"/>
      <c r="AI53" s="588"/>
      <c r="AJ53" s="493"/>
      <c r="AK53" s="499"/>
      <c r="AL53" s="466"/>
      <c r="AM53" s="469"/>
      <c r="AN53" s="469"/>
      <c r="AO53" s="469"/>
      <c r="AP53" s="495"/>
      <c r="AQ53" s="594"/>
      <c r="AR53" s="469"/>
      <c r="AS53" s="469"/>
      <c r="AT53" s="469"/>
      <c r="AU53" s="499"/>
      <c r="AV53" s="466"/>
      <c r="AW53" s="469"/>
      <c r="AX53" s="469"/>
      <c r="AY53" s="469"/>
      <c r="AZ53" s="472"/>
    </row>
    <row r="54" spans="1:52" ht="20.100000000000001" customHeight="1">
      <c r="A54" s="84">
        <v>1</v>
      </c>
      <c r="B54" s="183"/>
      <c r="C54" s="121">
        <v>15</v>
      </c>
      <c r="D54" s="483" t="s">
        <v>72</v>
      </c>
      <c r="E54" s="483"/>
      <c r="F54" s="483"/>
      <c r="G54" s="164">
        <f t="shared" ref="G54:J56" si="28">15*(M54+R54+W54+AB54+AG54+AL54+AQ54+AV54)</f>
        <v>30</v>
      </c>
      <c r="H54" s="142">
        <f t="shared" si="28"/>
        <v>0</v>
      </c>
      <c r="I54" s="142">
        <f t="shared" si="28"/>
        <v>30</v>
      </c>
      <c r="J54" s="142">
        <f t="shared" si="28"/>
        <v>0</v>
      </c>
      <c r="K54" s="142">
        <f>SUM(G54:J54)</f>
        <v>60</v>
      </c>
      <c r="L54" s="280">
        <f>Q54+V54+AA54+AF54+AK54+AP54+AU54+AZ54</f>
        <v>4</v>
      </c>
      <c r="M54" s="220"/>
      <c r="N54" s="121"/>
      <c r="O54" s="121"/>
      <c r="P54" s="121"/>
      <c r="Q54" s="287"/>
      <c r="R54" s="143"/>
      <c r="S54" s="121"/>
      <c r="T54" s="121"/>
      <c r="U54" s="121"/>
      <c r="V54" s="287"/>
      <c r="W54" s="232"/>
      <c r="X54" s="122"/>
      <c r="Y54" s="121"/>
      <c r="Z54" s="121"/>
      <c r="AA54" s="287"/>
      <c r="AB54" s="143"/>
      <c r="AC54" s="121"/>
      <c r="AD54" s="121"/>
      <c r="AE54" s="121"/>
      <c r="AF54" s="287"/>
      <c r="AG54" s="232"/>
      <c r="AH54" s="122"/>
      <c r="AI54" s="66"/>
      <c r="AJ54" s="66"/>
      <c r="AK54" s="287"/>
      <c r="AL54" s="143"/>
      <c r="AM54" s="121"/>
      <c r="AN54" s="121"/>
      <c r="AO54" s="121"/>
      <c r="AP54" s="291"/>
      <c r="AQ54" s="98">
        <v>2</v>
      </c>
      <c r="AR54" s="122"/>
      <c r="AS54" s="66">
        <v>2</v>
      </c>
      <c r="AT54" s="66"/>
      <c r="AU54" s="287">
        <v>4</v>
      </c>
      <c r="AV54" s="143"/>
      <c r="AW54" s="303"/>
      <c r="AX54" s="303"/>
      <c r="AY54" s="303"/>
      <c r="AZ54" s="429"/>
    </row>
    <row r="55" spans="1:52" s="132" customFormat="1" ht="20.100000000000001" customHeight="1">
      <c r="A55" s="84">
        <v>1</v>
      </c>
      <c r="B55" s="179"/>
      <c r="C55" s="66">
        <v>16</v>
      </c>
      <c r="D55" s="483" t="s">
        <v>91</v>
      </c>
      <c r="E55" s="483"/>
      <c r="F55" s="483"/>
      <c r="G55" s="164">
        <f t="shared" si="28"/>
        <v>30</v>
      </c>
      <c r="H55" s="142">
        <f t="shared" si="28"/>
        <v>0</v>
      </c>
      <c r="I55" s="142">
        <f t="shared" si="28"/>
        <v>0</v>
      </c>
      <c r="J55" s="142">
        <f t="shared" si="28"/>
        <v>15</v>
      </c>
      <c r="K55" s="142">
        <f>SUM(G55:J55)</f>
        <v>45</v>
      </c>
      <c r="L55" s="280">
        <f>Q55+V55+AA55+AF55+AK55+AP55+AU55+AZ55</f>
        <v>3</v>
      </c>
      <c r="M55" s="220"/>
      <c r="N55" s="121"/>
      <c r="O55" s="121"/>
      <c r="P55" s="121"/>
      <c r="Q55" s="291"/>
      <c r="R55" s="160"/>
      <c r="S55" s="121"/>
      <c r="T55" s="121"/>
      <c r="U55" s="121"/>
      <c r="V55" s="287"/>
      <c r="W55" s="143"/>
      <c r="X55" s="121"/>
      <c r="Y55" s="121"/>
      <c r="Z55" s="121"/>
      <c r="AA55" s="287"/>
      <c r="AB55" s="143"/>
      <c r="AC55" s="121"/>
      <c r="AD55" s="121"/>
      <c r="AE55" s="121"/>
      <c r="AF55" s="287"/>
      <c r="AG55" s="232"/>
      <c r="AH55" s="122"/>
      <c r="AI55" s="121"/>
      <c r="AJ55" s="121"/>
      <c r="AK55" s="291"/>
      <c r="AL55" s="160"/>
      <c r="AM55" s="121"/>
      <c r="AN55" s="121"/>
      <c r="AO55" s="121"/>
      <c r="AP55" s="291"/>
      <c r="AQ55" s="98">
        <v>2</v>
      </c>
      <c r="AR55" s="122"/>
      <c r="AS55" s="121"/>
      <c r="AT55" s="121">
        <v>1</v>
      </c>
      <c r="AU55" s="287">
        <v>3</v>
      </c>
      <c r="AV55" s="321"/>
      <c r="AW55" s="303"/>
      <c r="AX55" s="303"/>
      <c r="AY55" s="303"/>
      <c r="AZ55" s="429"/>
    </row>
    <row r="56" spans="1:52" ht="18.75" customHeight="1">
      <c r="A56" s="84"/>
      <c r="C56" s="467">
        <v>17</v>
      </c>
      <c r="D56" s="623" t="s">
        <v>250</v>
      </c>
      <c r="E56" s="507" t="s">
        <v>251</v>
      </c>
      <c r="F56" s="508"/>
      <c r="G56" s="602">
        <f t="shared" si="28"/>
        <v>15</v>
      </c>
      <c r="H56" s="602">
        <f t="shared" si="28"/>
        <v>0</v>
      </c>
      <c r="I56" s="602">
        <f t="shared" si="28"/>
        <v>0</v>
      </c>
      <c r="J56" s="602">
        <f t="shared" si="28"/>
        <v>0</v>
      </c>
      <c r="K56" s="602">
        <f>SUM(G56:J56)</f>
        <v>15</v>
      </c>
      <c r="L56" s="488">
        <f>Q56+V56+AA56+AF56+AK56+AP56+AU56+AZ56</f>
        <v>2</v>
      </c>
      <c r="M56" s="625"/>
      <c r="N56" s="467"/>
      <c r="O56" s="467"/>
      <c r="P56" s="467"/>
      <c r="Q56" s="498"/>
      <c r="R56" s="464"/>
      <c r="S56" s="467"/>
      <c r="T56" s="467"/>
      <c r="U56" s="467"/>
      <c r="V56" s="498"/>
      <c r="W56" s="464"/>
      <c r="X56" s="467"/>
      <c r="Y56" s="467"/>
      <c r="Z56" s="467"/>
      <c r="AA56" s="498"/>
      <c r="AB56" s="464"/>
      <c r="AC56" s="467"/>
      <c r="AD56" s="467"/>
      <c r="AE56" s="467"/>
      <c r="AF56" s="498"/>
      <c r="AG56" s="464"/>
      <c r="AH56" s="587"/>
      <c r="AI56" s="587"/>
      <c r="AJ56" s="587"/>
      <c r="AK56" s="498"/>
      <c r="AL56" s="464"/>
      <c r="AM56" s="492"/>
      <c r="AN56" s="467"/>
      <c r="AO56" s="467"/>
      <c r="AP56" s="498"/>
      <c r="AQ56" s="464"/>
      <c r="AR56" s="467"/>
      <c r="AS56" s="467"/>
      <c r="AT56" s="467"/>
      <c r="AU56" s="498"/>
      <c r="AV56" s="464">
        <v>1</v>
      </c>
      <c r="AW56" s="467"/>
      <c r="AX56" s="467"/>
      <c r="AY56" s="467"/>
      <c r="AZ56" s="470">
        <v>2</v>
      </c>
    </row>
    <row r="57" spans="1:52" ht="22.5" customHeight="1">
      <c r="A57" s="84"/>
      <c r="B57" s="183"/>
      <c r="C57" s="469"/>
      <c r="D57" s="624"/>
      <c r="E57" s="507" t="s">
        <v>252</v>
      </c>
      <c r="F57" s="509"/>
      <c r="G57" s="603"/>
      <c r="H57" s="603"/>
      <c r="I57" s="603"/>
      <c r="J57" s="603"/>
      <c r="K57" s="603"/>
      <c r="L57" s="489"/>
      <c r="M57" s="626"/>
      <c r="N57" s="469"/>
      <c r="O57" s="469"/>
      <c r="P57" s="469"/>
      <c r="Q57" s="499"/>
      <c r="R57" s="466"/>
      <c r="S57" s="469"/>
      <c r="T57" s="469"/>
      <c r="U57" s="469"/>
      <c r="V57" s="499"/>
      <c r="W57" s="466"/>
      <c r="X57" s="469"/>
      <c r="Y57" s="469"/>
      <c r="Z57" s="469"/>
      <c r="AA57" s="499"/>
      <c r="AB57" s="466"/>
      <c r="AC57" s="469"/>
      <c r="AD57" s="469"/>
      <c r="AE57" s="469"/>
      <c r="AF57" s="499"/>
      <c r="AG57" s="466"/>
      <c r="AH57" s="588"/>
      <c r="AI57" s="588"/>
      <c r="AJ57" s="588"/>
      <c r="AK57" s="499"/>
      <c r="AL57" s="466"/>
      <c r="AM57" s="493"/>
      <c r="AN57" s="469"/>
      <c r="AO57" s="469"/>
      <c r="AP57" s="499"/>
      <c r="AQ57" s="466"/>
      <c r="AR57" s="469"/>
      <c r="AS57" s="469"/>
      <c r="AT57" s="469"/>
      <c r="AU57" s="499"/>
      <c r="AV57" s="466"/>
      <c r="AW57" s="469"/>
      <c r="AX57" s="469"/>
      <c r="AY57" s="469"/>
      <c r="AZ57" s="472"/>
    </row>
    <row r="58" spans="1:52" ht="18.75" customHeight="1">
      <c r="A58" s="84"/>
      <c r="C58" s="467">
        <v>18</v>
      </c>
      <c r="D58" s="310" t="s">
        <v>178</v>
      </c>
      <c r="E58" s="507" t="s">
        <v>173</v>
      </c>
      <c r="F58" s="508"/>
      <c r="G58" s="602">
        <f>15*(M58+R58+W58+AB58+AG58+AL58+AQ58+AV58)</f>
        <v>15</v>
      </c>
      <c r="H58" s="602">
        <f>15*(N58+S58+X58+AC58+AH58+AM58+AR58+AW58)</f>
        <v>0</v>
      </c>
      <c r="I58" s="602">
        <f>15*(O58+T58+Y58+AD58+AI58+AN58+AS58+AX58)</f>
        <v>0</v>
      </c>
      <c r="J58" s="602">
        <f>15*(P58+U58+Z58+AE58+AJ58+AO58+AT58+AY58)</f>
        <v>0</v>
      </c>
      <c r="K58" s="602">
        <f>SUM(G58:J58)</f>
        <v>15</v>
      </c>
      <c r="L58" s="595">
        <f>Q58+V58+AA58+AF58+AK58+AP58+AU58+AZ58</f>
        <v>2</v>
      </c>
      <c r="M58" s="593"/>
      <c r="N58" s="467"/>
      <c r="O58" s="467"/>
      <c r="P58" s="467"/>
      <c r="Q58" s="498"/>
      <c r="R58" s="464"/>
      <c r="S58" s="467"/>
      <c r="T58" s="467"/>
      <c r="U58" s="467"/>
      <c r="V58" s="498"/>
      <c r="W58" s="464"/>
      <c r="X58" s="467"/>
      <c r="Y58" s="467"/>
      <c r="Z58" s="467"/>
      <c r="AA58" s="494"/>
      <c r="AB58" s="593"/>
      <c r="AC58" s="467"/>
      <c r="AD58" s="467"/>
      <c r="AE58" s="467"/>
      <c r="AF58" s="498"/>
      <c r="AG58" s="464"/>
      <c r="AH58" s="587"/>
      <c r="AI58" s="587"/>
      <c r="AJ58" s="587"/>
      <c r="AK58" s="498"/>
      <c r="AL58" s="464"/>
      <c r="AM58" s="492"/>
      <c r="AN58" s="467"/>
      <c r="AO58" s="467"/>
      <c r="AP58" s="494"/>
      <c r="AQ58" s="593"/>
      <c r="AR58" s="467"/>
      <c r="AS58" s="467"/>
      <c r="AT58" s="467"/>
      <c r="AU58" s="498"/>
      <c r="AV58" s="464">
        <v>1</v>
      </c>
      <c r="AW58" s="467"/>
      <c r="AX58" s="467"/>
      <c r="AY58" s="467"/>
      <c r="AZ58" s="470">
        <v>2</v>
      </c>
    </row>
    <row r="59" spans="1:52" ht="19.5" customHeight="1">
      <c r="A59" s="84"/>
      <c r="B59" s="183"/>
      <c r="C59" s="469"/>
      <c r="D59" s="254" t="s">
        <v>236</v>
      </c>
      <c r="E59" s="507" t="s">
        <v>177</v>
      </c>
      <c r="F59" s="509"/>
      <c r="G59" s="603"/>
      <c r="H59" s="603"/>
      <c r="I59" s="603"/>
      <c r="J59" s="603"/>
      <c r="K59" s="603"/>
      <c r="L59" s="596"/>
      <c r="M59" s="594"/>
      <c r="N59" s="469"/>
      <c r="O59" s="469"/>
      <c r="P59" s="469"/>
      <c r="Q59" s="499"/>
      <c r="R59" s="466"/>
      <c r="S59" s="469"/>
      <c r="T59" s="469"/>
      <c r="U59" s="469"/>
      <c r="V59" s="499"/>
      <c r="W59" s="466"/>
      <c r="X59" s="469"/>
      <c r="Y59" s="469"/>
      <c r="Z59" s="469"/>
      <c r="AA59" s="495"/>
      <c r="AB59" s="594"/>
      <c r="AC59" s="469"/>
      <c r="AD59" s="469"/>
      <c r="AE59" s="469"/>
      <c r="AF59" s="499"/>
      <c r="AG59" s="466"/>
      <c r="AH59" s="588"/>
      <c r="AI59" s="588"/>
      <c r="AJ59" s="588"/>
      <c r="AK59" s="499"/>
      <c r="AL59" s="466"/>
      <c r="AM59" s="493"/>
      <c r="AN59" s="469"/>
      <c r="AO59" s="469"/>
      <c r="AP59" s="495"/>
      <c r="AQ59" s="609"/>
      <c r="AR59" s="469"/>
      <c r="AS59" s="469"/>
      <c r="AT59" s="469"/>
      <c r="AU59" s="499"/>
      <c r="AV59" s="466"/>
      <c r="AW59" s="469"/>
      <c r="AX59" s="469"/>
      <c r="AY59" s="469"/>
      <c r="AZ59" s="472"/>
    </row>
    <row r="60" spans="1:52" ht="18.75" customHeight="1">
      <c r="A60" s="84"/>
      <c r="C60" s="467">
        <v>19</v>
      </c>
      <c r="D60" s="581" t="s">
        <v>207</v>
      </c>
      <c r="E60" s="579" t="s">
        <v>235</v>
      </c>
      <c r="F60" s="580"/>
      <c r="G60" s="602">
        <f>15*(M60+R60+W60+AB60+AG60+AL60+AQ60+AV60)</f>
        <v>30</v>
      </c>
      <c r="H60" s="602">
        <f>15*(N60+S60+X60+AC60+AH60+AM60+AR60+AW60)</f>
        <v>15</v>
      </c>
      <c r="I60" s="602">
        <f>15*(O60+T60+Y60+AD60+AI60+AN60+AS60+AX60)</f>
        <v>0</v>
      </c>
      <c r="J60" s="602">
        <f>15*(P60+U60+Z60+AE60+AJ60+AO60+AT60+AY60)</f>
        <v>0</v>
      </c>
      <c r="K60" s="602">
        <f>SUM(G60:J60)</f>
        <v>45</v>
      </c>
      <c r="L60" s="488">
        <f>Q60+V60+AA60+AF60+AK60+AP60+AU60+AZ60</f>
        <v>3</v>
      </c>
      <c r="M60" s="625"/>
      <c r="N60" s="467"/>
      <c r="O60" s="467"/>
      <c r="P60" s="467"/>
      <c r="Q60" s="470"/>
      <c r="R60" s="593"/>
      <c r="S60" s="467"/>
      <c r="T60" s="467"/>
      <c r="U60" s="467"/>
      <c r="V60" s="498"/>
      <c r="W60" s="464"/>
      <c r="X60" s="467"/>
      <c r="Y60" s="467"/>
      <c r="Z60" s="467"/>
      <c r="AA60" s="470"/>
      <c r="AB60" s="593"/>
      <c r="AC60" s="467"/>
      <c r="AD60" s="467"/>
      <c r="AE60" s="467"/>
      <c r="AF60" s="498"/>
      <c r="AG60" s="464"/>
      <c r="AH60" s="587"/>
      <c r="AI60" s="587"/>
      <c r="AJ60" s="587"/>
      <c r="AK60" s="498"/>
      <c r="AL60" s="464"/>
      <c r="AM60" s="492"/>
      <c r="AN60" s="467"/>
      <c r="AO60" s="467"/>
      <c r="AP60" s="498"/>
      <c r="AQ60" s="589"/>
      <c r="AR60" s="600"/>
      <c r="AS60" s="467"/>
      <c r="AT60" s="467"/>
      <c r="AU60" s="498"/>
      <c r="AV60" s="464">
        <v>2</v>
      </c>
      <c r="AW60" s="467">
        <v>1</v>
      </c>
      <c r="AX60" s="467"/>
      <c r="AY60" s="467"/>
      <c r="AZ60" s="470">
        <v>3</v>
      </c>
    </row>
    <row r="61" spans="1:52" ht="21.75" customHeight="1">
      <c r="A61" s="84"/>
      <c r="B61" s="183"/>
      <c r="C61" s="469"/>
      <c r="D61" s="582"/>
      <c r="E61" s="507" t="s">
        <v>180</v>
      </c>
      <c r="F61" s="509"/>
      <c r="G61" s="603"/>
      <c r="H61" s="603"/>
      <c r="I61" s="603"/>
      <c r="J61" s="603"/>
      <c r="K61" s="603"/>
      <c r="L61" s="489"/>
      <c r="M61" s="626"/>
      <c r="N61" s="469"/>
      <c r="O61" s="469"/>
      <c r="P61" s="469"/>
      <c r="Q61" s="472"/>
      <c r="R61" s="594"/>
      <c r="S61" s="469"/>
      <c r="T61" s="469"/>
      <c r="U61" s="469"/>
      <c r="V61" s="499"/>
      <c r="W61" s="466"/>
      <c r="X61" s="469"/>
      <c r="Y61" s="469"/>
      <c r="Z61" s="469"/>
      <c r="AA61" s="472"/>
      <c r="AB61" s="594"/>
      <c r="AC61" s="469"/>
      <c r="AD61" s="469"/>
      <c r="AE61" s="469"/>
      <c r="AF61" s="499"/>
      <c r="AG61" s="466"/>
      <c r="AH61" s="588"/>
      <c r="AI61" s="588"/>
      <c r="AJ61" s="588"/>
      <c r="AK61" s="499"/>
      <c r="AL61" s="466"/>
      <c r="AM61" s="493"/>
      <c r="AN61" s="469"/>
      <c r="AO61" s="469"/>
      <c r="AP61" s="499"/>
      <c r="AQ61" s="590"/>
      <c r="AR61" s="601"/>
      <c r="AS61" s="469"/>
      <c r="AT61" s="469"/>
      <c r="AU61" s="499"/>
      <c r="AV61" s="466"/>
      <c r="AW61" s="469"/>
      <c r="AX61" s="469"/>
      <c r="AY61" s="469"/>
      <c r="AZ61" s="472"/>
    </row>
    <row r="62" spans="1:52" s="132" customFormat="1" ht="20.100000000000001" customHeight="1">
      <c r="A62" s="84">
        <v>1</v>
      </c>
      <c r="B62" s="179"/>
      <c r="C62" s="121">
        <v>20</v>
      </c>
      <c r="D62" s="483" t="s">
        <v>73</v>
      </c>
      <c r="E62" s="483"/>
      <c r="F62" s="483"/>
      <c r="G62" s="164">
        <f t="shared" ref="G62:J63" si="29">15*(M62+R62+W62+AB62+AG62+AL62+AQ62+AV62)</f>
        <v>15</v>
      </c>
      <c r="H62" s="142">
        <f t="shared" si="29"/>
        <v>15</v>
      </c>
      <c r="I62" s="142">
        <f t="shared" si="29"/>
        <v>0</v>
      </c>
      <c r="J62" s="142">
        <f t="shared" si="29"/>
        <v>0</v>
      </c>
      <c r="K62" s="142">
        <f t="shared" ref="K62:K66" si="30">SUM(G62:J62)</f>
        <v>30</v>
      </c>
      <c r="L62" s="280">
        <f>Q62+V62+AA62+AF62+AK62+AP62+AU62+AZ62</f>
        <v>2</v>
      </c>
      <c r="M62" s="220"/>
      <c r="N62" s="121"/>
      <c r="O62" s="121"/>
      <c r="P62" s="121"/>
      <c r="Q62" s="412"/>
      <c r="R62" s="160"/>
      <c r="S62" s="121"/>
      <c r="T62" s="121"/>
      <c r="U62" s="121"/>
      <c r="V62" s="413"/>
      <c r="W62" s="232"/>
      <c r="X62" s="121"/>
      <c r="Y62" s="121"/>
      <c r="Z62" s="121"/>
      <c r="AA62" s="412"/>
      <c r="AB62" s="160"/>
      <c r="AC62" s="121"/>
      <c r="AD62" s="121"/>
      <c r="AE62" s="121"/>
      <c r="AF62" s="413"/>
      <c r="AG62" s="143"/>
      <c r="AH62" s="66"/>
      <c r="AI62" s="66"/>
      <c r="AJ62" s="66"/>
      <c r="AK62" s="412"/>
      <c r="AL62" s="239"/>
      <c r="AM62" s="153"/>
      <c r="AN62" s="153"/>
      <c r="AO62" s="153"/>
      <c r="AP62" s="287"/>
      <c r="AQ62" s="232"/>
      <c r="AR62" s="98"/>
      <c r="AS62" s="121"/>
      <c r="AT62" s="121"/>
      <c r="AU62" s="423"/>
      <c r="AV62" s="232">
        <v>1</v>
      </c>
      <c r="AW62" s="219">
        <v>1</v>
      </c>
      <c r="AX62" s="303"/>
      <c r="AY62" s="303"/>
      <c r="AZ62" s="429">
        <v>2</v>
      </c>
    </row>
    <row r="63" spans="1:52" ht="20.100000000000001" customHeight="1">
      <c r="A63" s="84">
        <v>1</v>
      </c>
      <c r="C63" s="103" t="s">
        <v>111</v>
      </c>
      <c r="D63" s="583" t="s">
        <v>52</v>
      </c>
      <c r="E63" s="583"/>
      <c r="F63" s="583"/>
      <c r="G63" s="209">
        <f t="shared" si="29"/>
        <v>180</v>
      </c>
      <c r="H63" s="209">
        <f t="shared" si="29"/>
        <v>60</v>
      </c>
      <c r="I63" s="209">
        <f t="shared" si="29"/>
        <v>60</v>
      </c>
      <c r="J63" s="209">
        <f t="shared" si="29"/>
        <v>60</v>
      </c>
      <c r="K63" s="209">
        <f t="shared" si="30"/>
        <v>360</v>
      </c>
      <c r="L63" s="282">
        <f>Q63+V63+AA63+AF63+AK63+AP63+AU63+AZ63</f>
        <v>33</v>
      </c>
      <c r="M63" s="227">
        <f t="shared" ref="M63:AA63" si="31">SUM(M65:M66)</f>
        <v>0</v>
      </c>
      <c r="N63" s="210">
        <f t="shared" si="31"/>
        <v>0</v>
      </c>
      <c r="O63" s="210">
        <f t="shared" si="31"/>
        <v>0</v>
      </c>
      <c r="P63" s="210">
        <f t="shared" si="31"/>
        <v>0</v>
      </c>
      <c r="Q63" s="414">
        <f t="shared" si="31"/>
        <v>0</v>
      </c>
      <c r="R63" s="238">
        <f t="shared" si="31"/>
        <v>0</v>
      </c>
      <c r="S63" s="210">
        <f t="shared" si="31"/>
        <v>0</v>
      </c>
      <c r="T63" s="210">
        <f t="shared" si="31"/>
        <v>0</v>
      </c>
      <c r="U63" s="210">
        <f t="shared" si="31"/>
        <v>0</v>
      </c>
      <c r="V63" s="320">
        <f t="shared" si="31"/>
        <v>0</v>
      </c>
      <c r="W63" s="240">
        <f t="shared" si="31"/>
        <v>0</v>
      </c>
      <c r="X63" s="210">
        <f t="shared" si="31"/>
        <v>0</v>
      </c>
      <c r="Y63" s="210">
        <f t="shared" si="31"/>
        <v>0</v>
      </c>
      <c r="Z63" s="210">
        <f t="shared" si="31"/>
        <v>0</v>
      </c>
      <c r="AA63" s="414">
        <f t="shared" si="31"/>
        <v>0</v>
      </c>
      <c r="AB63" s="238">
        <f>SUM(AB65:AB66)+'Zywienie człowieka'!Z15</f>
        <v>0</v>
      </c>
      <c r="AC63" s="210">
        <f>SUM(AC65:AC66)+'Zywienie człowieka'!AA15</f>
        <v>0</v>
      </c>
      <c r="AD63" s="210">
        <f>SUM(AD65:AD66)+'Zywienie człowieka'!AB15</f>
        <v>0</v>
      </c>
      <c r="AE63" s="210">
        <f>SUM(AE65:AE66)+'Zywienie człowieka'!AC15</f>
        <v>0</v>
      </c>
      <c r="AF63" s="320">
        <f>'Zywienie człowieka'!AD15</f>
        <v>0</v>
      </c>
      <c r="AG63" s="240">
        <v>4</v>
      </c>
      <c r="AH63" s="210">
        <v>1</v>
      </c>
      <c r="AI63" s="210">
        <v>3</v>
      </c>
      <c r="AJ63" s="210">
        <v>1</v>
      </c>
      <c r="AK63" s="320">
        <v>12</v>
      </c>
      <c r="AL63" s="240"/>
      <c r="AM63" s="210"/>
      <c r="AN63" s="210"/>
      <c r="AO63" s="210"/>
      <c r="AP63" s="414"/>
      <c r="AQ63" s="238">
        <v>7</v>
      </c>
      <c r="AR63" s="210">
        <v>3</v>
      </c>
      <c r="AS63" s="210">
        <v>1</v>
      </c>
      <c r="AT63" s="210">
        <v>2</v>
      </c>
      <c r="AU63" s="320">
        <v>17</v>
      </c>
      <c r="AV63" s="240">
        <v>1</v>
      </c>
      <c r="AW63" s="210">
        <f>'Zywienie człowieka'!AZ15</f>
        <v>0</v>
      </c>
      <c r="AX63" s="210">
        <f>'Zywienie człowieka'!BA15</f>
        <v>0</v>
      </c>
      <c r="AY63" s="210">
        <v>1</v>
      </c>
      <c r="AZ63" s="414">
        <v>4</v>
      </c>
    </row>
    <row r="64" spans="1:52" s="175" customFormat="1" ht="20.100000000000001" customHeight="1">
      <c r="A64" s="176"/>
      <c r="C64" s="194" t="s">
        <v>244</v>
      </c>
      <c r="D64" s="399" t="s">
        <v>243</v>
      </c>
      <c r="E64" s="399"/>
      <c r="F64" s="399"/>
      <c r="G64" s="404">
        <f t="shared" ref="G64" si="32">15*(M64+R64+W64+AB64+AG64+AL64+AQ64)</f>
        <v>0</v>
      </c>
      <c r="H64" s="322"/>
      <c r="I64" s="322">
        <f t="shared" ref="I64" si="33">15*(O64+T64+Y64+AD64+AI64+AN64+AS64)</f>
        <v>0</v>
      </c>
      <c r="J64" s="322">
        <f t="shared" ref="J64" si="34">15*(P64+U64+Z64+AE64+AJ64+AO64+AT64)</f>
        <v>0</v>
      </c>
      <c r="K64" s="248"/>
      <c r="L64" s="411">
        <f>Q64+V64+AA64+AF64+AK64+AP64+AU64+AZ64</f>
        <v>24</v>
      </c>
      <c r="M64" s="222"/>
      <c r="N64" s="194"/>
      <c r="O64" s="194"/>
      <c r="P64" s="194"/>
      <c r="Q64" s="412"/>
      <c r="R64" s="193"/>
      <c r="S64" s="194"/>
      <c r="T64" s="194"/>
      <c r="U64" s="194"/>
      <c r="V64" s="413"/>
      <c r="W64" s="235"/>
      <c r="X64" s="194"/>
      <c r="Y64" s="194"/>
      <c r="Z64" s="194"/>
      <c r="AA64" s="412"/>
      <c r="AB64" s="193"/>
      <c r="AC64" s="194"/>
      <c r="AD64" s="194"/>
      <c r="AE64" s="194"/>
      <c r="AF64" s="413"/>
      <c r="AG64" s="235"/>
      <c r="AH64" s="194"/>
      <c r="AI64" s="194"/>
      <c r="AJ64" s="194"/>
      <c r="AK64" s="413"/>
      <c r="AL64" s="235"/>
      <c r="AM64" s="194"/>
      <c r="AN64" s="194"/>
      <c r="AO64" s="194"/>
      <c r="AP64" s="412">
        <v>24</v>
      </c>
      <c r="AQ64" s="193"/>
      <c r="AR64" s="194"/>
      <c r="AS64" s="194"/>
      <c r="AT64" s="405"/>
      <c r="AU64" s="413"/>
      <c r="AV64" s="235"/>
      <c r="AW64" s="194"/>
      <c r="AX64" s="194"/>
      <c r="AY64" s="410"/>
      <c r="AZ64" s="318"/>
    </row>
    <row r="65" spans="1:52" ht="20.100000000000001" customHeight="1" thickBot="1">
      <c r="A65" s="84"/>
      <c r="C65" s="190" t="s">
        <v>245</v>
      </c>
      <c r="D65" s="483" t="s">
        <v>249</v>
      </c>
      <c r="E65" s="483"/>
      <c r="F65" s="483"/>
      <c r="G65" s="147">
        <f t="shared" ref="G65:J66" si="35">15*(M65+R65+W65+AB65+AG65+AL65+AQ65)</f>
        <v>0</v>
      </c>
      <c r="H65" s="148"/>
      <c r="I65" s="148">
        <f t="shared" si="35"/>
        <v>0</v>
      </c>
      <c r="J65" s="148">
        <f t="shared" si="35"/>
        <v>15</v>
      </c>
      <c r="K65" s="142">
        <f t="shared" si="30"/>
        <v>15</v>
      </c>
      <c r="L65" s="280">
        <f>Q65+V65+AA65+AF65+AK65+AP65+AU65+AZ65</f>
        <v>6</v>
      </c>
      <c r="M65" s="220"/>
      <c r="N65" s="121"/>
      <c r="O65" s="121"/>
      <c r="P65" s="121"/>
      <c r="Q65" s="413"/>
      <c r="R65" s="143"/>
      <c r="S65" s="121"/>
      <c r="T65" s="121"/>
      <c r="U65" s="121"/>
      <c r="V65" s="413"/>
      <c r="W65" s="143"/>
      <c r="X65" s="121"/>
      <c r="Y65" s="121"/>
      <c r="Z65" s="121"/>
      <c r="AA65" s="291"/>
      <c r="AB65" s="160"/>
      <c r="AC65" s="121"/>
      <c r="AD65" s="121"/>
      <c r="AE65" s="121"/>
      <c r="AF65" s="287"/>
      <c r="AG65" s="143"/>
      <c r="AH65" s="121"/>
      <c r="AI65" s="121"/>
      <c r="AJ65" s="121"/>
      <c r="AK65" s="287"/>
      <c r="AL65" s="143"/>
      <c r="AM65" s="121"/>
      <c r="AN65" s="121"/>
      <c r="AO65" s="121">
        <v>1</v>
      </c>
      <c r="AP65" s="412">
        <v>6</v>
      </c>
      <c r="AQ65" s="160"/>
      <c r="AR65" s="121"/>
      <c r="AS65" s="121"/>
      <c r="AT65" s="104"/>
      <c r="AU65" s="415"/>
      <c r="AV65" s="143"/>
      <c r="AW65" s="303"/>
      <c r="AX65" s="303"/>
      <c r="AY65" s="406"/>
      <c r="AZ65" s="318"/>
    </row>
    <row r="66" spans="1:52" ht="20.100000000000001" customHeight="1" thickBot="1">
      <c r="A66" s="84"/>
      <c r="B66" s="185"/>
      <c r="C66" s="121" t="s">
        <v>112</v>
      </c>
      <c r="D66" s="483" t="s">
        <v>93</v>
      </c>
      <c r="E66" s="483"/>
      <c r="F66" s="483"/>
      <c r="G66" s="147">
        <f t="shared" si="35"/>
        <v>0</v>
      </c>
      <c r="H66" s="148">
        <f t="shared" si="35"/>
        <v>0</v>
      </c>
      <c r="I66" s="148">
        <f t="shared" si="35"/>
        <v>0</v>
      </c>
      <c r="J66" s="148">
        <f>15*(P66+U66+Z66+AE66+AJ66+AY66+AO66+AT66)</f>
        <v>60</v>
      </c>
      <c r="K66" s="142">
        <f t="shared" si="30"/>
        <v>60</v>
      </c>
      <c r="L66" s="280">
        <f>Q66+V66+AA66+AF66+AK66+AP66+AU66+AZ66</f>
        <v>15</v>
      </c>
      <c r="M66" s="220"/>
      <c r="N66" s="121"/>
      <c r="O66" s="121"/>
      <c r="P66" s="121"/>
      <c r="Q66" s="413"/>
      <c r="R66" s="143"/>
      <c r="S66" s="121"/>
      <c r="T66" s="121"/>
      <c r="U66" s="121"/>
      <c r="V66" s="412"/>
      <c r="W66" s="160"/>
      <c r="X66" s="121"/>
      <c r="Y66" s="121"/>
      <c r="Z66" s="121"/>
      <c r="AA66" s="287"/>
      <c r="AB66" s="143"/>
      <c r="AC66" s="121"/>
      <c r="AD66" s="121"/>
      <c r="AE66" s="121"/>
      <c r="AF66" s="287"/>
      <c r="AG66" s="143"/>
      <c r="AH66" s="121"/>
      <c r="AI66" s="121"/>
      <c r="AJ66" s="121">
        <v>1</v>
      </c>
      <c r="AK66" s="287">
        <v>1</v>
      </c>
      <c r="AL66" s="143"/>
      <c r="AM66" s="121"/>
      <c r="AN66" s="121"/>
      <c r="AO66" s="121"/>
      <c r="AP66" s="287"/>
      <c r="AQ66" s="143"/>
      <c r="AR66" s="121"/>
      <c r="AS66" s="124"/>
      <c r="AT66" s="194">
        <v>1</v>
      </c>
      <c r="AU66" s="407">
        <v>1</v>
      </c>
      <c r="AV66" s="143"/>
      <c r="AW66" s="303"/>
      <c r="AX66" s="124"/>
      <c r="AY66" s="186">
        <v>2</v>
      </c>
      <c r="AZ66" s="318">
        <v>13</v>
      </c>
    </row>
    <row r="67" spans="1:52" ht="20.100000000000001" customHeight="1">
      <c r="A67" s="84">
        <v>1</v>
      </c>
      <c r="C67" s="573" t="s">
        <v>62</v>
      </c>
      <c r="D67" s="574"/>
      <c r="E67" s="574"/>
      <c r="F67" s="575"/>
      <c r="G67" s="154">
        <f>SUM(G63:G66,G32,G18,G7)</f>
        <v>1200</v>
      </c>
      <c r="H67" s="154">
        <f>SUM(H63:H66,H32,H18,H7)</f>
        <v>555</v>
      </c>
      <c r="I67" s="154">
        <f>SUM(I63:I66,I32,I18,I7)</f>
        <v>540</v>
      </c>
      <c r="J67" s="154">
        <f>SUM(J63,J32,J18,J7,J64:J66)</f>
        <v>255</v>
      </c>
      <c r="K67" s="550">
        <f>K66+K65+K64+K63+K32+K18+K7</f>
        <v>2550</v>
      </c>
      <c r="L67" s="552">
        <f>SUM(L7,L18,L32,L63,L64,L65,L66)</f>
        <v>240</v>
      </c>
      <c r="M67" s="228">
        <f>M7+M18+M32+SUM(M65:M66)+M63</f>
        <v>13</v>
      </c>
      <c r="N67" s="155">
        <f>N7+N18+N32+SUM(N65:N66)+N63</f>
        <v>9</v>
      </c>
      <c r="O67" s="155">
        <f>O7+O18+O32+SUM(O65:O66)+O63</f>
        <v>1</v>
      </c>
      <c r="P67" s="155">
        <f>P7+P18+P32+SUM(P65:P66)+P63</f>
        <v>1</v>
      </c>
      <c r="Q67" s="476">
        <f>SUM(Q63:Q66,Q32,Q18,Q7)</f>
        <v>30</v>
      </c>
      <c r="R67" s="155">
        <f>R7+R18+R32+SUM(R65:R66)+R63</f>
        <v>12</v>
      </c>
      <c r="S67" s="155">
        <f>S7+S18+S32+SUM(S65:S66)+S63</f>
        <v>8</v>
      </c>
      <c r="T67" s="155">
        <f>T7+T18+T32+SUM(T65:T66)+T63</f>
        <v>6</v>
      </c>
      <c r="U67" s="155">
        <f>U7+U18+U32+SUM(U65:U66)+U63</f>
        <v>1</v>
      </c>
      <c r="V67" s="476">
        <f>SUM(V63:V66,V32,V18,V7)</f>
        <v>30</v>
      </c>
      <c r="W67" s="155">
        <f>W7+W18+W32+SUM(W65:W66)+W63</f>
        <v>13</v>
      </c>
      <c r="X67" s="155">
        <f>X7+X18+X32+SUM(X65:X66)+X63</f>
        <v>6</v>
      </c>
      <c r="Y67" s="155">
        <f>Y7+Y18+Y32+SUM(Y65:Y66)+Y63</f>
        <v>7</v>
      </c>
      <c r="Z67" s="155">
        <f>Z7+Z18+Z32+SUM(Z65:Z66)+Z63</f>
        <v>0</v>
      </c>
      <c r="AA67" s="476">
        <f>SUM(AA63:AA66,AA32,AA18,AA7)</f>
        <v>30</v>
      </c>
      <c r="AB67" s="155">
        <f>AB7+AB18+AB32+SUM(AB65:AB66)+AB63</f>
        <v>10</v>
      </c>
      <c r="AC67" s="155">
        <f>AC7+AC18+AC32+SUM(AC65:AC66)+AC63</f>
        <v>5</v>
      </c>
      <c r="AD67" s="155">
        <f>AD7+AD18+AD32+SUM(AD65:AD66)+AD63</f>
        <v>11</v>
      </c>
      <c r="AE67" s="155">
        <f>AE7+AE18+AE32+SUM(AE65:AE66)+AE63</f>
        <v>1</v>
      </c>
      <c r="AF67" s="476">
        <f>SUM(AF63:AF66,AF32,AF18,AF7)</f>
        <v>30</v>
      </c>
      <c r="AG67" s="155">
        <f>AG7+AG18+AG32+SUM(AG65:AG66)+AG63</f>
        <v>12</v>
      </c>
      <c r="AH67" s="155">
        <f>AH7+AH18+AH32+SUM(AH65:AH66)+AH63</f>
        <v>2</v>
      </c>
      <c r="AI67" s="155">
        <f>AI7+AI18+AI32+SUM(AI65:AI66)+AI63</f>
        <v>8</v>
      </c>
      <c r="AJ67" s="155">
        <f>AJ7+AJ18+AJ32+SUM(AJ65:AJ66)+AJ63</f>
        <v>4</v>
      </c>
      <c r="AK67" s="476">
        <f>SUM(AK63:AK66,AK32,AK18,AK7)</f>
        <v>30</v>
      </c>
      <c r="AL67" s="155">
        <f>AL7+AL18+AL32+SUM(AL65:AL66)+AL63</f>
        <v>0</v>
      </c>
      <c r="AM67" s="155">
        <f>AM7+AM18+AM32+SUM(AM65:AM66)+AM63</f>
        <v>0</v>
      </c>
      <c r="AN67" s="155">
        <f>AN7+AN18+AN32+SUM(AN65:AN66)+AN63</f>
        <v>0</v>
      </c>
      <c r="AO67" s="155">
        <f>AO7+AO18+AO32+SUM(AO65:AO66)+AO63</f>
        <v>1</v>
      </c>
      <c r="AP67" s="476">
        <f>SUM(AP63:AP66,AP32,AP18,AP7)</f>
        <v>30</v>
      </c>
      <c r="AQ67" s="155">
        <f>AQ7+AQ18+AQ32+SUM(AQ65:AQ66)+AQ63</f>
        <v>13</v>
      </c>
      <c r="AR67" s="155">
        <f>AR7+AR18+AR32+SUM(AR65:AR66)+AR63</f>
        <v>4</v>
      </c>
      <c r="AS67" s="155">
        <f>AS7+AS18+AS32+SUM(AS65:AS66)+AS63</f>
        <v>3</v>
      </c>
      <c r="AT67" s="319">
        <f>AT7+AT18+AT32+SUM(AT65:AT66)+AT63</f>
        <v>5</v>
      </c>
      <c r="AU67" s="563">
        <f>SUM(AU7,AU18,AU32,AU63,AU65,AU66)</f>
        <v>30</v>
      </c>
      <c r="AV67" s="155">
        <f>AV7+AV18+AV32+SUM(AV65:AV66)+AV63</f>
        <v>7</v>
      </c>
      <c r="AW67" s="155">
        <f>AW7+AW18+AW32+SUM(AW65:AW66)+AW63</f>
        <v>3</v>
      </c>
      <c r="AX67" s="155">
        <f>AX7+AX18+AX32+SUM(AX65:AX66)+AX63</f>
        <v>0</v>
      </c>
      <c r="AY67" s="155">
        <f>AY7+AY18+AY32+SUM(AY65:AY66)+AY63</f>
        <v>4</v>
      </c>
      <c r="AZ67" s="476">
        <f>SUM(AZ63:AZ66,AZ32,AZ18,AZ7)</f>
        <v>30</v>
      </c>
    </row>
    <row r="68" spans="1:52" ht="20.100000000000001" customHeight="1">
      <c r="A68" s="84">
        <v>1</v>
      </c>
      <c r="C68" s="576"/>
      <c r="D68" s="577"/>
      <c r="E68" s="577"/>
      <c r="F68" s="578"/>
      <c r="G68" s="156" t="str">
        <f>CONCATENATE(SUM(M68:AZ68)," godz. x ",tyg," tygodni")</f>
        <v>170 godz. x 15 tygodni</v>
      </c>
      <c r="H68" s="157"/>
      <c r="I68" s="157"/>
      <c r="J68" s="157"/>
      <c r="K68" s="551"/>
      <c r="L68" s="553"/>
      <c r="M68" s="568">
        <f>SUM(M67:P67)</f>
        <v>24</v>
      </c>
      <c r="N68" s="474"/>
      <c r="O68" s="474"/>
      <c r="P68" s="475"/>
      <c r="Q68" s="478"/>
      <c r="R68" s="473">
        <f>SUM(R67:U67)</f>
        <v>27</v>
      </c>
      <c r="S68" s="474"/>
      <c r="T68" s="474"/>
      <c r="U68" s="475"/>
      <c r="V68" s="478"/>
      <c r="W68" s="473">
        <f>SUM(W67:Z67)</f>
        <v>26</v>
      </c>
      <c r="X68" s="474"/>
      <c r="Y68" s="474"/>
      <c r="Z68" s="475"/>
      <c r="AA68" s="478"/>
      <c r="AB68" s="473">
        <f>SUM(AB67:AE67)</f>
        <v>27</v>
      </c>
      <c r="AC68" s="474"/>
      <c r="AD68" s="474"/>
      <c r="AE68" s="475"/>
      <c r="AF68" s="478"/>
      <c r="AG68" s="473">
        <f>SUM(AG67:AJ67)</f>
        <v>26</v>
      </c>
      <c r="AH68" s="474"/>
      <c r="AI68" s="474"/>
      <c r="AJ68" s="475"/>
      <c r="AK68" s="478"/>
      <c r="AL68" s="473">
        <f>SUM(AL67:AO67)</f>
        <v>1</v>
      </c>
      <c r="AM68" s="474"/>
      <c r="AN68" s="474"/>
      <c r="AO68" s="475"/>
      <c r="AP68" s="478"/>
      <c r="AQ68" s="473">
        <f>SUM(AQ67:AT67)</f>
        <v>25</v>
      </c>
      <c r="AR68" s="474"/>
      <c r="AS68" s="474"/>
      <c r="AT68" s="475"/>
      <c r="AU68" s="564"/>
      <c r="AV68" s="473">
        <f>SUM(AV67:AY67)</f>
        <v>14</v>
      </c>
      <c r="AW68" s="474"/>
      <c r="AX68" s="474"/>
      <c r="AY68" s="475"/>
      <c r="AZ68" s="477"/>
    </row>
    <row r="69" spans="1:52" ht="20.100000000000001" customHeight="1" thickBot="1">
      <c r="A69" s="84">
        <v>1</v>
      </c>
      <c r="C69" s="570" t="s">
        <v>39</v>
      </c>
      <c r="D69" s="571"/>
      <c r="E69" s="571"/>
      <c r="F69" s="572"/>
      <c r="G69" s="158">
        <f>SUM(M69:AU69)</f>
        <v>18</v>
      </c>
      <c r="H69" s="90"/>
      <c r="I69" s="90"/>
      <c r="J69" s="90"/>
      <c r="K69" s="90"/>
      <c r="M69" s="159">
        <f>3</f>
        <v>3</v>
      </c>
      <c r="R69" s="159">
        <v>3</v>
      </c>
      <c r="W69" s="159">
        <v>3</v>
      </c>
      <c r="AB69" s="159">
        <v>3</v>
      </c>
      <c r="AG69" s="159">
        <v>3</v>
      </c>
      <c r="AL69" s="159"/>
      <c r="AQ69" s="159">
        <v>3</v>
      </c>
      <c r="AV69" s="159">
        <v>3</v>
      </c>
    </row>
    <row r="70" spans="1:52" ht="20.100000000000001" customHeight="1" thickBot="1">
      <c r="D70" s="67" t="s">
        <v>49</v>
      </c>
      <c r="E70" s="67"/>
      <c r="F70" s="67"/>
      <c r="G70" s="68"/>
      <c r="H70" s="68"/>
      <c r="I70" s="68"/>
      <c r="J70" s="68"/>
      <c r="K70" s="68"/>
      <c r="L70" s="68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96"/>
      <c r="AB70" s="96"/>
      <c r="AC70" s="96"/>
      <c r="AD70" s="96"/>
      <c r="AH70" s="102">
        <v>2</v>
      </c>
      <c r="AI70" s="167">
        <v>1</v>
      </c>
      <c r="AJ70" s="85" t="s">
        <v>54</v>
      </c>
    </row>
    <row r="71" spans="1:52" ht="20.100000000000001" customHeight="1">
      <c r="D71" s="67" t="s">
        <v>50</v>
      </c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96"/>
      <c r="AB71" s="96"/>
      <c r="AC71" s="96"/>
      <c r="AD71" s="96"/>
      <c r="AH71" s="439">
        <v>2</v>
      </c>
    </row>
    <row r="72" spans="1:52" ht="20.100000000000001" customHeight="1">
      <c r="A72" s="85"/>
      <c r="D72" s="67" t="s">
        <v>51</v>
      </c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96"/>
      <c r="AB72" s="96"/>
      <c r="AC72" s="96"/>
      <c r="AD72" s="96"/>
      <c r="AE72" s="96"/>
      <c r="AF72" s="96"/>
      <c r="AG72" s="96"/>
      <c r="AH72" s="627" t="s">
        <v>247</v>
      </c>
      <c r="AI72" s="628"/>
      <c r="AJ72" s="628"/>
      <c r="AK72" s="628"/>
      <c r="AL72" s="628"/>
      <c r="AM72" s="628"/>
      <c r="AN72" s="628"/>
      <c r="AO72" s="629"/>
      <c r="AP72" s="175"/>
      <c r="AQ72" s="175"/>
      <c r="AR72" s="175"/>
      <c r="AS72" s="175"/>
      <c r="AT72" s="175"/>
    </row>
    <row r="73" spans="1:52">
      <c r="A73" s="85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</row>
    <row r="74" spans="1:52">
      <c r="A74" s="85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</row>
    <row r="75" spans="1:52">
      <c r="A75" s="85"/>
      <c r="AA75" s="67"/>
      <c r="AB75" s="67"/>
      <c r="AC75" s="67"/>
      <c r="AD75" s="67"/>
      <c r="AE75" s="67"/>
      <c r="AF75" s="67"/>
      <c r="AG75" s="67"/>
      <c r="AI75" s="67"/>
      <c r="AJ75" s="67"/>
      <c r="AK75" s="67"/>
      <c r="AL75" s="67"/>
    </row>
    <row r="77" spans="1:52" ht="19.5" customHeight="1">
      <c r="A77" s="85"/>
    </row>
  </sheetData>
  <mergeCells count="515">
    <mergeCell ref="AH72:AO72"/>
    <mergeCell ref="AT56:AT57"/>
    <mergeCell ref="AU56:AU57"/>
    <mergeCell ref="AJ56:AJ57"/>
    <mergeCell ref="AK56:AK57"/>
    <mergeCell ref="AL56:AL57"/>
    <mergeCell ref="AM56:AM57"/>
    <mergeCell ref="AN56:AN57"/>
    <mergeCell ref="AO56:AO57"/>
    <mergeCell ref="AP56:AP57"/>
    <mergeCell ref="AQ56:AQ57"/>
    <mergeCell ref="AR56:AR57"/>
    <mergeCell ref="AR58:AR59"/>
    <mergeCell ref="AS58:AS59"/>
    <mergeCell ref="AT58:AT59"/>
    <mergeCell ref="AU58:AU59"/>
    <mergeCell ref="AI56:AI57"/>
    <mergeCell ref="AS56:AS57"/>
    <mergeCell ref="AI58:AI59"/>
    <mergeCell ref="AJ58:AJ59"/>
    <mergeCell ref="AK58:AK59"/>
    <mergeCell ref="AL58:AL59"/>
    <mergeCell ref="AM58:AM59"/>
    <mergeCell ref="AN58:AN59"/>
    <mergeCell ref="Q56:Q57"/>
    <mergeCell ref="R56:R57"/>
    <mergeCell ref="S56:S57"/>
    <mergeCell ref="T56:T57"/>
    <mergeCell ref="U56:U57"/>
    <mergeCell ref="V56:V57"/>
    <mergeCell ref="W56:W57"/>
    <mergeCell ref="X56:X57"/>
    <mergeCell ref="Y56:Y57"/>
    <mergeCell ref="Z56:Z57"/>
    <mergeCell ref="AA56:AA57"/>
    <mergeCell ref="AB56:AB57"/>
    <mergeCell ref="AC56:AC57"/>
    <mergeCell ref="AD56:AD57"/>
    <mergeCell ref="AE56:AE57"/>
    <mergeCell ref="AF56:AF57"/>
    <mergeCell ref="AG56:AG57"/>
    <mergeCell ref="AH56:AH57"/>
    <mergeCell ref="AO58:AO59"/>
    <mergeCell ref="AP58:AP59"/>
    <mergeCell ref="AQ58:AQ59"/>
    <mergeCell ref="E56:F56"/>
    <mergeCell ref="E57:F57"/>
    <mergeCell ref="C56:C57"/>
    <mergeCell ref="G56:G57"/>
    <mergeCell ref="H56:H57"/>
    <mergeCell ref="I56:I57"/>
    <mergeCell ref="Q58:Q59"/>
    <mergeCell ref="R58:R59"/>
    <mergeCell ref="C58:C59"/>
    <mergeCell ref="E58:F58"/>
    <mergeCell ref="G58:G59"/>
    <mergeCell ref="H58:H59"/>
    <mergeCell ref="I58:I59"/>
    <mergeCell ref="J58:J59"/>
    <mergeCell ref="K58:K59"/>
    <mergeCell ref="L58:L59"/>
    <mergeCell ref="E59:F59"/>
    <mergeCell ref="J56:J57"/>
    <mergeCell ref="K56:K57"/>
    <mergeCell ref="L56:L57"/>
    <mergeCell ref="M56:M57"/>
    <mergeCell ref="D56:D57"/>
    <mergeCell ref="AQ60:AQ61"/>
    <mergeCell ref="L60:L61"/>
    <mergeCell ref="N56:N57"/>
    <mergeCell ref="O56:O57"/>
    <mergeCell ref="P56:P57"/>
    <mergeCell ref="M58:M59"/>
    <mergeCell ref="N58:N59"/>
    <mergeCell ref="O58:O59"/>
    <mergeCell ref="P58:P59"/>
    <mergeCell ref="S58:S59"/>
    <mergeCell ref="T58:T59"/>
    <mergeCell ref="U58:U59"/>
    <mergeCell ref="V58:V59"/>
    <mergeCell ref="W58:W59"/>
    <mergeCell ref="X58:X59"/>
    <mergeCell ref="Y58:Y59"/>
    <mergeCell ref="Z58:Z59"/>
    <mergeCell ref="AA58:AA59"/>
    <mergeCell ref="AB58:AB59"/>
    <mergeCell ref="M60:M61"/>
    <mergeCell ref="N60:N61"/>
    <mergeCell ref="O60:O61"/>
    <mergeCell ref="P60:P61"/>
    <mergeCell ref="AH58:AH59"/>
    <mergeCell ref="C37:C41"/>
    <mergeCell ref="D45:F45"/>
    <mergeCell ref="AV48:AV49"/>
    <mergeCell ref="AW48:AW49"/>
    <mergeCell ref="AX48:AX49"/>
    <mergeCell ref="AY48:AY49"/>
    <mergeCell ref="AU29:AU31"/>
    <mergeCell ref="E31:F31"/>
    <mergeCell ref="AE29:AE31"/>
    <mergeCell ref="AF29:AF31"/>
    <mergeCell ref="AG29:AG31"/>
    <mergeCell ref="AH29:AH31"/>
    <mergeCell ref="AI29:AI31"/>
    <mergeCell ref="AJ29:AJ31"/>
    <mergeCell ref="AK29:AK31"/>
    <mergeCell ref="AL29:AL31"/>
    <mergeCell ref="AA29:AA31"/>
    <mergeCell ref="AQ29:AQ31"/>
    <mergeCell ref="AR29:AR31"/>
    <mergeCell ref="AS29:AS31"/>
    <mergeCell ref="AT29:AT31"/>
    <mergeCell ref="S29:S31"/>
    <mergeCell ref="T29:T31"/>
    <mergeCell ref="AW2:AZ2"/>
    <mergeCell ref="AV5:AZ5"/>
    <mergeCell ref="AV10:AV11"/>
    <mergeCell ref="AW10:AW11"/>
    <mergeCell ref="AX10:AX11"/>
    <mergeCell ref="AY10:AY11"/>
    <mergeCell ref="AZ10:AZ11"/>
    <mergeCell ref="AV12:AV13"/>
    <mergeCell ref="AW12:AW13"/>
    <mergeCell ref="AX12:AX13"/>
    <mergeCell ref="AY12:AY13"/>
    <mergeCell ref="AZ12:AZ13"/>
    <mergeCell ref="AN29:AN31"/>
    <mergeCell ref="AM29:AM31"/>
    <mergeCell ref="V29:V31"/>
    <mergeCell ref="AD29:AD31"/>
    <mergeCell ref="AC29:AC31"/>
    <mergeCell ref="H29:H31"/>
    <mergeCell ref="I29:I31"/>
    <mergeCell ref="J29:J31"/>
    <mergeCell ref="K29:K31"/>
    <mergeCell ref="X29:X31"/>
    <mergeCell ref="Y29:Y31"/>
    <mergeCell ref="Z29:Z31"/>
    <mergeCell ref="AB29:AB31"/>
    <mergeCell ref="C29:C31"/>
    <mergeCell ref="E29:F29"/>
    <mergeCell ref="G29:G31"/>
    <mergeCell ref="L29:L31"/>
    <mergeCell ref="E30:F30"/>
    <mergeCell ref="P29:P31"/>
    <mergeCell ref="Q29:Q31"/>
    <mergeCell ref="R29:R31"/>
    <mergeCell ref="W29:W31"/>
    <mergeCell ref="M29:M31"/>
    <mergeCell ref="N29:N31"/>
    <mergeCell ref="U29:U31"/>
    <mergeCell ref="C10:C13"/>
    <mergeCell ref="AI60:AI61"/>
    <mergeCell ref="AJ60:AJ61"/>
    <mergeCell ref="AK60:AK61"/>
    <mergeCell ref="AL60:AL61"/>
    <mergeCell ref="AM60:AM61"/>
    <mergeCell ref="AN60:AN61"/>
    <mergeCell ref="T60:T61"/>
    <mergeCell ref="U60:U61"/>
    <mergeCell ref="Z60:Z61"/>
    <mergeCell ref="AA60:AA61"/>
    <mergeCell ref="AB60:AB61"/>
    <mergeCell ref="AC60:AC61"/>
    <mergeCell ref="X60:X61"/>
    <mergeCell ref="Y60:Y61"/>
    <mergeCell ref="AH60:AH61"/>
    <mergeCell ref="G60:G61"/>
    <mergeCell ref="H60:H61"/>
    <mergeCell ref="I60:I61"/>
    <mergeCell ref="J60:J61"/>
    <mergeCell ref="K60:K61"/>
    <mergeCell ref="AD60:AD61"/>
    <mergeCell ref="AE60:AE61"/>
    <mergeCell ref="AF60:AF61"/>
    <mergeCell ref="AU52:AU53"/>
    <mergeCell ref="AG60:AG61"/>
    <mergeCell ref="R60:R61"/>
    <mergeCell ref="S60:S61"/>
    <mergeCell ref="AK52:AK53"/>
    <mergeCell ref="AR60:AR61"/>
    <mergeCell ref="AS60:AS61"/>
    <mergeCell ref="AT60:AT61"/>
    <mergeCell ref="AO60:AO61"/>
    <mergeCell ref="AP60:AP61"/>
    <mergeCell ref="AS52:AS53"/>
    <mergeCell ref="AT52:AT53"/>
    <mergeCell ref="V60:V61"/>
    <mergeCell ref="W60:W61"/>
    <mergeCell ref="AC58:AC59"/>
    <mergeCell ref="AD58:AD59"/>
    <mergeCell ref="AE58:AE59"/>
    <mergeCell ref="AF58:AF59"/>
    <mergeCell ref="AG58:AG59"/>
    <mergeCell ref="AJ52:AJ53"/>
    <mergeCell ref="AP52:AP53"/>
    <mergeCell ref="AQ52:AQ53"/>
    <mergeCell ref="AR52:AR53"/>
    <mergeCell ref="AU60:AU61"/>
    <mergeCell ref="AM52:AM53"/>
    <mergeCell ref="AN52:AN53"/>
    <mergeCell ref="AO52:AO53"/>
    <mergeCell ref="AC52:AC53"/>
    <mergeCell ref="AD52:AD53"/>
    <mergeCell ref="AE52:AE53"/>
    <mergeCell ref="AF52:AF53"/>
    <mergeCell ref="AG52:AG53"/>
    <mergeCell ref="AH52:AH53"/>
    <mergeCell ref="H52:H53"/>
    <mergeCell ref="I52:I53"/>
    <mergeCell ref="J52:J53"/>
    <mergeCell ref="K52:K53"/>
    <mergeCell ref="L52:L53"/>
    <mergeCell ref="M52:M53"/>
    <mergeCell ref="W52:W53"/>
    <mergeCell ref="AI52:AI53"/>
    <mergeCell ref="AL52:AL53"/>
    <mergeCell ref="AK50:AK51"/>
    <mergeCell ref="AL50:AL51"/>
    <mergeCell ref="AM50:AM51"/>
    <mergeCell ref="AN50:AN51"/>
    <mergeCell ref="AS50:AS51"/>
    <mergeCell ref="AT50:AT51"/>
    <mergeCell ref="AU50:AU51"/>
    <mergeCell ref="E53:F53"/>
    <mergeCell ref="E52:F52"/>
    <mergeCell ref="N52:N53"/>
    <mergeCell ref="O52:O53"/>
    <mergeCell ref="P52:P53"/>
    <mergeCell ref="Q52:Q53"/>
    <mergeCell ref="R52:R53"/>
    <mergeCell ref="X52:X53"/>
    <mergeCell ref="Y52:Y53"/>
    <mergeCell ref="Z52:Z53"/>
    <mergeCell ref="S52:S53"/>
    <mergeCell ref="T52:T53"/>
    <mergeCell ref="U52:U53"/>
    <mergeCell ref="V52:V53"/>
    <mergeCell ref="AA52:AA53"/>
    <mergeCell ref="AB52:AB53"/>
    <mergeCell ref="G52:G53"/>
    <mergeCell ref="C50:C51"/>
    <mergeCell ref="G50:G51"/>
    <mergeCell ref="H50:H51"/>
    <mergeCell ref="I50:I51"/>
    <mergeCell ref="J50:J51"/>
    <mergeCell ref="K50:K51"/>
    <mergeCell ref="L50:L51"/>
    <mergeCell ref="Q50:Q51"/>
    <mergeCell ref="R50:R51"/>
    <mergeCell ref="M50:M51"/>
    <mergeCell ref="N50:N51"/>
    <mergeCell ref="O50:O51"/>
    <mergeCell ref="P50:P51"/>
    <mergeCell ref="AU48:AU49"/>
    <mergeCell ref="D50:D51"/>
    <mergeCell ref="S50:S51"/>
    <mergeCell ref="T50:T51"/>
    <mergeCell ref="Y50:Y51"/>
    <mergeCell ref="Z50:Z51"/>
    <mergeCell ref="AA50:AA51"/>
    <mergeCell ref="AB50:AB51"/>
    <mergeCell ref="U50:U51"/>
    <mergeCell ref="V50:V51"/>
    <mergeCell ref="W50:W51"/>
    <mergeCell ref="X50:X51"/>
    <mergeCell ref="AG50:AG51"/>
    <mergeCell ref="AH50:AH51"/>
    <mergeCell ref="AI50:AI51"/>
    <mergeCell ref="AJ50:AJ51"/>
    <mergeCell ref="AC50:AC51"/>
    <mergeCell ref="AD50:AD51"/>
    <mergeCell ref="AE50:AE51"/>
    <mergeCell ref="AF50:AF51"/>
    <mergeCell ref="AO50:AO51"/>
    <mergeCell ref="AP50:AP51"/>
    <mergeCell ref="AQ50:AQ51"/>
    <mergeCell ref="AR50:AR51"/>
    <mergeCell ref="AI48:AI49"/>
    <mergeCell ref="AJ48:AJ49"/>
    <mergeCell ref="AK48:AK49"/>
    <mergeCell ref="AL48:AL49"/>
    <mergeCell ref="AE48:AE49"/>
    <mergeCell ref="AF48:AF49"/>
    <mergeCell ref="AG48:AG49"/>
    <mergeCell ref="AH48:AH49"/>
    <mergeCell ref="AT48:AT49"/>
    <mergeCell ref="G12:G13"/>
    <mergeCell ref="H12:H13"/>
    <mergeCell ref="I12:I13"/>
    <mergeCell ref="J12:J13"/>
    <mergeCell ref="Z12:Z13"/>
    <mergeCell ref="P12:P13"/>
    <mergeCell ref="O12:O13"/>
    <mergeCell ref="N12:N13"/>
    <mergeCell ref="Q12:Q13"/>
    <mergeCell ref="K12:K13"/>
    <mergeCell ref="M12:M13"/>
    <mergeCell ref="L12:L13"/>
    <mergeCell ref="Y12:Y13"/>
    <mergeCell ref="X12:X13"/>
    <mergeCell ref="C69:F69"/>
    <mergeCell ref="C67:F68"/>
    <mergeCell ref="D66:F66"/>
    <mergeCell ref="D65:F65"/>
    <mergeCell ref="D62:F62"/>
    <mergeCell ref="E61:F61"/>
    <mergeCell ref="E60:F60"/>
    <mergeCell ref="D60:D61"/>
    <mergeCell ref="D63:F63"/>
    <mergeCell ref="AB5:AF5"/>
    <mergeCell ref="M5:Q5"/>
    <mergeCell ref="R5:V5"/>
    <mergeCell ref="W68:Z68"/>
    <mergeCell ref="AA67:AA68"/>
    <mergeCell ref="R68:U68"/>
    <mergeCell ref="V67:V68"/>
    <mergeCell ref="R10:R11"/>
    <mergeCell ref="T12:T13"/>
    <mergeCell ref="S12:S13"/>
    <mergeCell ref="R12:R13"/>
    <mergeCell ref="U48:U49"/>
    <mergeCell ref="V48:V49"/>
    <mergeCell ref="M68:P68"/>
    <mergeCell ref="AD12:AD13"/>
    <mergeCell ref="AC12:AC13"/>
    <mergeCell ref="AB12:AB13"/>
    <mergeCell ref="AD48:AD49"/>
    <mergeCell ref="W48:W49"/>
    <mergeCell ref="X48:X49"/>
    <mergeCell ref="Y48:Y49"/>
    <mergeCell ref="Z48:Z49"/>
    <mergeCell ref="Q60:Q61"/>
    <mergeCell ref="O29:O31"/>
    <mergeCell ref="AJ12:AJ13"/>
    <mergeCell ref="AI12:AI13"/>
    <mergeCell ref="AH12:AH13"/>
    <mergeCell ref="AG12:AG13"/>
    <mergeCell ref="AF12:AF13"/>
    <mergeCell ref="AE12:AE13"/>
    <mergeCell ref="W12:W13"/>
    <mergeCell ref="V12:V13"/>
    <mergeCell ref="U12:U13"/>
    <mergeCell ref="AR2:AU2"/>
    <mergeCell ref="AL68:AO68"/>
    <mergeCell ref="AQ68:AT68"/>
    <mergeCell ref="AL5:AP5"/>
    <mergeCell ref="AQ5:AU5"/>
    <mergeCell ref="AU67:AU68"/>
    <mergeCell ref="AP67:AP68"/>
    <mergeCell ref="AP10:AP11"/>
    <mergeCell ref="AS12:AS13"/>
    <mergeCell ref="AR12:AR13"/>
    <mergeCell ref="AL10:AL11"/>
    <mergeCell ref="AM10:AM11"/>
    <mergeCell ref="AN10:AN11"/>
    <mergeCell ref="AO10:AO11"/>
    <mergeCell ref="AQ12:AQ13"/>
    <mergeCell ref="AP12:AP13"/>
    <mergeCell ref="AO12:AO13"/>
    <mergeCell ref="AN12:AN13"/>
    <mergeCell ref="AQ10:AQ11"/>
    <mergeCell ref="AR10:AR11"/>
    <mergeCell ref="AM12:AM13"/>
    <mergeCell ref="AL12:AL13"/>
    <mergeCell ref="AQ48:AQ49"/>
    <mergeCell ref="AR48:AR49"/>
    <mergeCell ref="AG5:AK5"/>
    <mergeCell ref="Q67:Q68"/>
    <mergeCell ref="X10:X11"/>
    <mergeCell ref="Y10:Y11"/>
    <mergeCell ref="W10:W11"/>
    <mergeCell ref="Z10:Z11"/>
    <mergeCell ref="AA10:AA11"/>
    <mergeCell ref="AB10:AB11"/>
    <mergeCell ref="AG10:AG11"/>
    <mergeCell ref="AH10:AH11"/>
    <mergeCell ref="AI10:AI11"/>
    <mergeCell ref="AJ10:AJ11"/>
    <mergeCell ref="AC10:AC11"/>
    <mergeCell ref="AD10:AD11"/>
    <mergeCell ref="AE10:AE11"/>
    <mergeCell ref="AF10:AF11"/>
    <mergeCell ref="AK10:AK11"/>
    <mergeCell ref="AK12:AK13"/>
    <mergeCell ref="Q10:Q11"/>
    <mergeCell ref="S10:S11"/>
    <mergeCell ref="T10:T11"/>
    <mergeCell ref="U10:U11"/>
    <mergeCell ref="V10:V11"/>
    <mergeCell ref="AA12:AA13"/>
    <mergeCell ref="AT10:AT11"/>
    <mergeCell ref="AU10:AU11"/>
    <mergeCell ref="AU12:AU13"/>
    <mergeCell ref="AT12:AT13"/>
    <mergeCell ref="K67:K68"/>
    <mergeCell ref="L67:L68"/>
    <mergeCell ref="M10:M11"/>
    <mergeCell ref="G10:G11"/>
    <mergeCell ref="H10:H11"/>
    <mergeCell ref="AM48:AM49"/>
    <mergeCell ref="AN48:AN49"/>
    <mergeCell ref="AO48:AO49"/>
    <mergeCell ref="AP48:AP49"/>
    <mergeCell ref="AO29:AO31"/>
    <mergeCell ref="AP29:AP31"/>
    <mergeCell ref="AS48:AS49"/>
    <mergeCell ref="AS10:AS11"/>
    <mergeCell ref="O10:O11"/>
    <mergeCell ref="P10:P11"/>
    <mergeCell ref="K48:K49"/>
    <mergeCell ref="G48:G49"/>
    <mergeCell ref="H48:H49"/>
    <mergeCell ref="I48:I49"/>
    <mergeCell ref="J48:J49"/>
    <mergeCell ref="C48:C49"/>
    <mergeCell ref="C52:C53"/>
    <mergeCell ref="C60:C61"/>
    <mergeCell ref="C5:C6"/>
    <mergeCell ref="W5:AA5"/>
    <mergeCell ref="D7:F7"/>
    <mergeCell ref="D34:F34"/>
    <mergeCell ref="D32:F32"/>
    <mergeCell ref="N10:N11"/>
    <mergeCell ref="G5:L5"/>
    <mergeCell ref="D33:F33"/>
    <mergeCell ref="D27:F27"/>
    <mergeCell ref="D26:F26"/>
    <mergeCell ref="D5:F6"/>
    <mergeCell ref="D14:F14"/>
    <mergeCell ref="D28:F28"/>
    <mergeCell ref="I10:I11"/>
    <mergeCell ref="J10:J11"/>
    <mergeCell ref="K10:K11"/>
    <mergeCell ref="L10:L11"/>
    <mergeCell ref="D24:F24"/>
    <mergeCell ref="D23:F23"/>
    <mergeCell ref="D20:F20"/>
    <mergeCell ref="E10:E11"/>
    <mergeCell ref="D25:F25"/>
    <mergeCell ref="D15:F15"/>
    <mergeCell ref="E12:E13"/>
    <mergeCell ref="D36:F36"/>
    <mergeCell ref="D55:F55"/>
    <mergeCell ref="D52:D53"/>
    <mergeCell ref="E48:F48"/>
    <mergeCell ref="E49:F49"/>
    <mergeCell ref="D48:D49"/>
    <mergeCell ref="D46:F46"/>
    <mergeCell ref="E41:F41"/>
    <mergeCell ref="D21:F21"/>
    <mergeCell ref="D35:F35"/>
    <mergeCell ref="D17:F17"/>
    <mergeCell ref="D22:F22"/>
    <mergeCell ref="D10:D13"/>
    <mergeCell ref="D19:F19"/>
    <mergeCell ref="D16:F16"/>
    <mergeCell ref="D18:F18"/>
    <mergeCell ref="AK67:AK68"/>
    <mergeCell ref="AB68:AE68"/>
    <mergeCell ref="AG68:AJ68"/>
    <mergeCell ref="D42:F42"/>
    <mergeCell ref="E37:F37"/>
    <mergeCell ref="E38:F38"/>
    <mergeCell ref="E39:F39"/>
    <mergeCell ref="D54:F54"/>
    <mergeCell ref="D47:F47"/>
    <mergeCell ref="D44:F44"/>
    <mergeCell ref="D43:F43"/>
    <mergeCell ref="L48:L49"/>
    <mergeCell ref="M48:M49"/>
    <mergeCell ref="N48:N49"/>
    <mergeCell ref="S48:S49"/>
    <mergeCell ref="T48:T49"/>
    <mergeCell ref="O48:O49"/>
    <mergeCell ref="P48:P49"/>
    <mergeCell ref="Q48:Q49"/>
    <mergeCell ref="R48:R49"/>
    <mergeCell ref="AA48:AA49"/>
    <mergeCell ref="AB48:AB49"/>
    <mergeCell ref="AC48:AC49"/>
    <mergeCell ref="AF67:AF68"/>
    <mergeCell ref="AV68:AY68"/>
    <mergeCell ref="AZ67:AZ68"/>
    <mergeCell ref="AZ60:AZ61"/>
    <mergeCell ref="AY60:AY61"/>
    <mergeCell ref="AX60:AX61"/>
    <mergeCell ref="AW60:AW61"/>
    <mergeCell ref="AV60:AV61"/>
    <mergeCell ref="AZ58:AZ59"/>
    <mergeCell ref="AY58:AY59"/>
    <mergeCell ref="AX58:AX59"/>
    <mergeCell ref="AW58:AW59"/>
    <mergeCell ref="AV58:AV59"/>
    <mergeCell ref="AZ56:AZ57"/>
    <mergeCell ref="AY56:AY57"/>
    <mergeCell ref="AX56:AX57"/>
    <mergeCell ref="AW56:AW57"/>
    <mergeCell ref="AV56:AV57"/>
    <mergeCell ref="AZ52:AZ53"/>
    <mergeCell ref="AY52:AY53"/>
    <mergeCell ref="AX52:AX53"/>
    <mergeCell ref="AW52:AW53"/>
    <mergeCell ref="AV52:AV53"/>
    <mergeCell ref="AV29:AV31"/>
    <mergeCell ref="AW29:AW31"/>
    <mergeCell ref="AX29:AX31"/>
    <mergeCell ref="AY29:AY31"/>
    <mergeCell ref="AZ29:AZ31"/>
    <mergeCell ref="AZ48:AZ49"/>
    <mergeCell ref="AZ50:AZ51"/>
    <mergeCell ref="AY50:AY51"/>
    <mergeCell ref="AX50:AX51"/>
    <mergeCell ref="AW50:AW51"/>
    <mergeCell ref="AV50:AV51"/>
  </mergeCells>
  <phoneticPr fontId="0" type="noConversion"/>
  <conditionalFormatting sqref="M69 AB69 AG69 W69 R69 AL69">
    <cfRule type="cellIs" dxfId="6" priority="5" stopIfTrue="1" operator="greaterThan">
      <formula>egz_s</formula>
    </cfRule>
    <cfRule type="cellIs" dxfId="5" priority="6" stopIfTrue="1" operator="greaterThan">
      <formula>egz_r-R$69</formula>
    </cfRule>
  </conditionalFormatting>
  <conditionalFormatting sqref="M68:P68 AL68:AO68 W68:Z68 AG68:AJ68 R68:U68 AB68:AE68 AQ68:AT68 AV68">
    <cfRule type="cellIs" dxfId="4" priority="7" stopIfTrue="1" operator="greaterThan">
      <formula>max_t</formula>
    </cfRule>
  </conditionalFormatting>
  <conditionalFormatting sqref="AU67 AK67 AF67 AA67 V67 Q67 AZ67 AP67">
    <cfRule type="cellIs" dxfId="3" priority="8" stopIfTrue="1" operator="notEqual">
      <formula>ECTS_s</formula>
    </cfRule>
  </conditionalFormatting>
  <conditionalFormatting sqref="K67:K68">
    <cfRule type="cellIs" dxfId="2" priority="9" stopIfTrue="1" operator="notBetween">
      <formula>min_st*tyg</formula>
      <formula>tyg*max_st</formula>
    </cfRule>
  </conditionalFormatting>
  <conditionalFormatting sqref="AQ69 AV69">
    <cfRule type="cellIs" dxfId="1" priority="10" stopIfTrue="1" operator="greaterThan">
      <formula>egz_s</formula>
    </cfRule>
    <cfRule type="cellIs" dxfId="0" priority="11" stopIfTrue="1" operator="greaterThan">
      <formula>egz_r-#REF!</formula>
    </cfRule>
  </conditionalFormatting>
  <dataValidations count="2">
    <dataValidation allowBlank="1" showInputMessage="1" showErrorMessage="1" errorTitle="Kontrola poprawności danych" error="Komórka arkusza zawiera regułę sprawdzającą poprawność danych._x000a_Dopuszczalne są tylko liczby całkowite z przedziału od 0 do 9._x000a_Jeżeli chcesz usunąć regułę wybierz polecenie:_x000a_[ Dane | Sprawdzanie poprawności]" sqref="AL67:AO68 M67:P68 AB67:AE68 R67:U68 W67:Z68 AQ67:AT68 AG67:AJ68 AV67:AV68 AW67:AY67"/>
    <dataValidation type="decimal" allowBlank="1" showInputMessage="1" showErrorMessage="1" errorTitle="Kontrola poprawności danych" error="Komórka arkusza zawiera regułę sprawdzającą poprawność danych._x000a_Dopuszczalne są tylko liczby całkowite z przedziału od 0 do 9._x000a_Jeżeli chcesz usunąć regułę wybierz polecenie:_x000a_[ Dane | Sprawdzanie poprawności]" sqref="M65:AZ66 AI56:AL61 AN56:AP61 M56:AG62 AH62:AK62 AQ60:AR60 AH60 AM60 AS56:AT61 AP62:AZ62 AQ58:AR58 AH58 AM58 AQ33:AT46 AU33:AZ34 AB33:AF35 AG33:AP34 M33:AA34 W43:AA45 W42:AC42 W35:AA41 AB44:AE44 AF43:AF44 AG37:AH38 AG42:AK45 M35:V45 AG35:AK36 AI37:AK41 AL35:AP45 AD36:AF42 AB36:AC38 M26:AZ28 AI30:AL31 M30:AG31 AS30:AT31 AA25 AN29:AP31 AU35:AU52 AB45:AF45 M54:AF55 AG55:AK55 M46:AP46 AA48:AA52 V48:V52 W50:Z52 Q48:Q52 R50:U52 AQ48:AT48 M50:P52 AL48:AO48 M47:AT47 W48:Z48 R48:U48 M48:P48 AG54:AO54 AH50:AJ52 AB48:AJ48 AK48:AK52 AP48:AP52 AG50 AG52 AB50:AF52 AL50:AO52 AQ50:AT52 AP54:AZ55 AQ56:AR56 AH56 AM56 AU60:AZ60 AU58:AZ58 AU56:AZ56 AV52:AZ52 AV50:AZ50 AV35:AZ48 AQ29:AZ29 M29:AM29 M19:V25 W19:AZ21 AW8:AZ10 AW12:AY13 AZ12 M12:N12 O12:Q13 W12:AP13 AR8:AU10 AR12:AT13 M8:AP10 AQ12 AU12:AV12 AQ8:AQ9 V12 S12:U13 R12 AV8:AV9 AD14:AZ17 M14:AB17 AC16:AC17 W22:AA24 AB22:AZ25">
      <formula1>0</formula1>
      <formula2>30</formula2>
    </dataValidation>
  </dataValidations>
  <printOptions horizontalCentered="1" verticalCentered="1"/>
  <pageMargins left="0.70866141732283472" right="0.70866141732283472" top="0.47244094488188981" bottom="0.43307086614173229" header="0.31496062992125984" footer="0.31496062992125984"/>
  <pageSetup paperSize="9" scale="39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BS30"/>
  <sheetViews>
    <sheetView showGridLines="0" showZeros="0" zoomScaleNormal="100" workbookViewId="0">
      <pane xSplit="4" ySplit="6" topLeftCell="E7" activePane="bottomRight" state="frozen"/>
      <selection activeCell="B1" sqref="B1"/>
      <selection pane="topRight" activeCell="E1" sqref="E1"/>
      <selection pane="bottomLeft" activeCell="B7" sqref="B7"/>
      <selection pane="bottomRight" activeCell="D27" sqref="D27"/>
    </sheetView>
  </sheetViews>
  <sheetFormatPr defaultRowHeight="12.75"/>
  <cols>
    <col min="1" max="1" width="4.7109375" style="9" hidden="1" customWidth="1"/>
    <col min="2" max="2" width="11.5703125" style="9" customWidth="1"/>
    <col min="3" max="3" width="6.5703125" style="9" customWidth="1"/>
    <col min="4" max="4" width="36.5703125" style="9" customWidth="1"/>
    <col min="5" max="5" width="4.28515625" style="9" customWidth="1"/>
    <col min="6" max="7" width="4" style="9" customWidth="1"/>
    <col min="8" max="8" width="3.7109375" style="9" customWidth="1"/>
    <col min="9" max="9" width="4.7109375" style="9" customWidth="1"/>
    <col min="10" max="10" width="4" style="9" customWidth="1"/>
    <col min="11" max="14" width="2.7109375" style="9" hidden="1" customWidth="1"/>
    <col min="15" max="15" width="4.7109375" style="9" hidden="1" customWidth="1"/>
    <col min="16" max="19" width="2.7109375" style="9" hidden="1" customWidth="1"/>
    <col min="20" max="20" width="4.7109375" style="9" hidden="1" customWidth="1"/>
    <col min="21" max="24" width="2.7109375" style="9" hidden="1" customWidth="1"/>
    <col min="25" max="25" width="4.7109375" style="9" hidden="1" customWidth="1"/>
    <col min="26" max="26" width="1" style="9" customWidth="1"/>
    <col min="27" max="28" width="1.42578125" style="9" customWidth="1"/>
    <col min="29" max="29" width="1.28515625" style="9" customWidth="1"/>
    <col min="30" max="30" width="2" style="9" customWidth="1"/>
    <col min="31" max="34" width="2.7109375" style="9" customWidth="1"/>
    <col min="35" max="35" width="4.140625" style="9" customWidth="1"/>
    <col min="36" max="36" width="1.140625" style="9" customWidth="1"/>
    <col min="37" max="37" width="2" style="9" customWidth="1"/>
    <col min="38" max="38" width="1.85546875" style="9" customWidth="1"/>
    <col min="39" max="40" width="1.5703125" style="9" customWidth="1"/>
    <col min="41" max="44" width="2.7109375" style="9" customWidth="1"/>
    <col min="45" max="45" width="4" style="9" customWidth="1"/>
    <col min="46" max="49" width="2.7109375" style="9" customWidth="1"/>
    <col min="50" max="50" width="3.7109375" style="9" customWidth="1"/>
    <col min="51" max="54" width="2.7109375" style="9" hidden="1" customWidth="1"/>
    <col min="55" max="55" width="4.7109375" style="9" hidden="1" customWidth="1"/>
    <col min="56" max="59" width="2.7109375" style="9" hidden="1" customWidth="1"/>
    <col min="60" max="60" width="4.7109375" style="9" hidden="1" customWidth="1"/>
    <col min="61" max="64" width="2.7109375" style="9" hidden="1" customWidth="1"/>
    <col min="65" max="65" width="4.7109375" style="9" hidden="1" customWidth="1"/>
    <col min="66" max="69" width="2.7109375" style="9" hidden="1" customWidth="1"/>
    <col min="70" max="70" width="4.7109375" style="9" hidden="1" customWidth="1"/>
    <col min="71" max="16384" width="9.140625" style="9"/>
  </cols>
  <sheetData>
    <row r="1" spans="1:71" ht="16.5" customHeight="1">
      <c r="D1" s="48"/>
      <c r="BM1" s="10" t="s">
        <v>37</v>
      </c>
      <c r="BN1" s="669">
        <f ca="1">Kierunek!AR2</f>
        <v>42698</v>
      </c>
      <c r="BO1" s="669"/>
      <c r="BP1" s="669"/>
      <c r="BQ1" s="669"/>
      <c r="BR1" s="669"/>
    </row>
    <row r="2" spans="1:71" ht="16.5" customHeight="1">
      <c r="D2" s="48"/>
      <c r="E2" s="11" t="s">
        <v>34</v>
      </c>
      <c r="F2" s="46" t="str">
        <f>Kierunek!H2</f>
        <v>Technologia Żywności i Żywienie Człowieka, I stopień, stacjonarne</v>
      </c>
      <c r="BM2" s="10" t="s">
        <v>38</v>
      </c>
      <c r="BN2" s="669" t="e">
        <f>Kierunek!#REF!</f>
        <v>#REF!</v>
      </c>
      <c r="BO2" s="669"/>
      <c r="BP2" s="669"/>
      <c r="BQ2" s="669"/>
      <c r="BR2" s="669"/>
    </row>
    <row r="3" spans="1:71" ht="16.5" customHeight="1">
      <c r="C3" s="12"/>
      <c r="D3" s="48"/>
      <c r="E3" s="11" t="s">
        <v>35</v>
      </c>
      <c r="F3" s="46" t="s">
        <v>76</v>
      </c>
      <c r="BM3" s="13" t="s">
        <v>36</v>
      </c>
      <c r="BN3" s="47" t="e">
        <f>Kierunek!#REF!</f>
        <v>#REF!</v>
      </c>
      <c r="BO3" s="42"/>
      <c r="BP3" s="42"/>
      <c r="BQ3" s="42"/>
      <c r="BR3" s="42"/>
    </row>
    <row r="4" spans="1:71" ht="16.5" customHeight="1">
      <c r="C4" s="12"/>
      <c r="D4" s="48"/>
      <c r="E4" s="13"/>
    </row>
    <row r="5" spans="1:71" ht="13.5" customHeight="1">
      <c r="C5" s="670" t="s">
        <v>5</v>
      </c>
      <c r="D5" s="633" t="s">
        <v>113</v>
      </c>
      <c r="E5" s="630" t="s">
        <v>32</v>
      </c>
      <c r="F5" s="631"/>
      <c r="G5" s="631"/>
      <c r="H5" s="631"/>
      <c r="I5" s="631"/>
      <c r="J5" s="632"/>
      <c r="K5" s="653" t="s">
        <v>6</v>
      </c>
      <c r="L5" s="650"/>
      <c r="M5" s="650"/>
      <c r="N5" s="650"/>
      <c r="O5" s="654"/>
      <c r="P5" s="653" t="s">
        <v>7</v>
      </c>
      <c r="Q5" s="650"/>
      <c r="R5" s="650"/>
      <c r="S5" s="650"/>
      <c r="T5" s="654"/>
      <c r="U5" s="653" t="s">
        <v>8</v>
      </c>
      <c r="V5" s="650"/>
      <c r="W5" s="650"/>
      <c r="X5" s="650"/>
      <c r="Y5" s="651"/>
      <c r="Z5" s="672" t="s">
        <v>9</v>
      </c>
      <c r="AA5" s="673"/>
      <c r="AB5" s="673"/>
      <c r="AC5" s="673"/>
      <c r="AD5" s="674"/>
      <c r="AE5" s="649" t="s">
        <v>10</v>
      </c>
      <c r="AF5" s="650"/>
      <c r="AG5" s="650"/>
      <c r="AH5" s="650"/>
      <c r="AI5" s="651"/>
      <c r="AJ5" s="655" t="s">
        <v>11</v>
      </c>
      <c r="AK5" s="656"/>
      <c r="AL5" s="656"/>
      <c r="AM5" s="656"/>
      <c r="AN5" s="657"/>
      <c r="AO5" s="649" t="s">
        <v>11</v>
      </c>
      <c r="AP5" s="650"/>
      <c r="AQ5" s="650"/>
      <c r="AR5" s="650"/>
      <c r="AS5" s="651"/>
      <c r="AT5" s="653" t="s">
        <v>12</v>
      </c>
      <c r="AU5" s="650"/>
      <c r="AV5" s="650"/>
      <c r="AW5" s="650"/>
      <c r="AX5" s="654"/>
      <c r="AY5" s="649" t="s">
        <v>13</v>
      </c>
      <c r="AZ5" s="650"/>
      <c r="BA5" s="650"/>
      <c r="BB5" s="650"/>
      <c r="BC5" s="654"/>
      <c r="BD5" s="653" t="s">
        <v>14</v>
      </c>
      <c r="BE5" s="650"/>
      <c r="BF5" s="650"/>
      <c r="BG5" s="650"/>
      <c r="BH5" s="654"/>
      <c r="BI5" s="653" t="s">
        <v>15</v>
      </c>
      <c r="BJ5" s="650"/>
      <c r="BK5" s="650"/>
      <c r="BL5" s="650"/>
      <c r="BM5" s="654"/>
      <c r="BN5" s="653" t="s">
        <v>16</v>
      </c>
      <c r="BO5" s="650"/>
      <c r="BP5" s="650"/>
      <c r="BQ5" s="650"/>
      <c r="BR5" s="654"/>
    </row>
    <row r="6" spans="1:71" ht="15" customHeight="1" thickBot="1">
      <c r="C6" s="671"/>
      <c r="D6" s="634"/>
      <c r="E6" s="28" t="s">
        <v>0</v>
      </c>
      <c r="F6" s="29" t="s">
        <v>1</v>
      </c>
      <c r="G6" s="29" t="s">
        <v>2</v>
      </c>
      <c r="H6" s="30" t="s">
        <v>3</v>
      </c>
      <c r="I6" s="31" t="s">
        <v>4</v>
      </c>
      <c r="J6" s="17" t="s">
        <v>42</v>
      </c>
      <c r="K6" s="14" t="s">
        <v>0</v>
      </c>
      <c r="L6" s="15" t="s">
        <v>1</v>
      </c>
      <c r="M6" s="15" t="s">
        <v>2</v>
      </c>
      <c r="N6" s="16" t="s">
        <v>3</v>
      </c>
      <c r="O6" s="17" t="s">
        <v>42</v>
      </c>
      <c r="P6" s="14" t="s">
        <v>0</v>
      </c>
      <c r="Q6" s="15" t="s">
        <v>1</v>
      </c>
      <c r="R6" s="15" t="s">
        <v>2</v>
      </c>
      <c r="S6" s="16" t="s">
        <v>3</v>
      </c>
      <c r="T6" s="17" t="s">
        <v>42</v>
      </c>
      <c r="U6" s="14" t="s">
        <v>0</v>
      </c>
      <c r="V6" s="15" t="s">
        <v>1</v>
      </c>
      <c r="W6" s="15" t="s">
        <v>2</v>
      </c>
      <c r="X6" s="16" t="s">
        <v>3</v>
      </c>
      <c r="Y6" s="327" t="s">
        <v>42</v>
      </c>
      <c r="Z6" s="14"/>
      <c r="AA6" s="15"/>
      <c r="AB6" s="15"/>
      <c r="AC6" s="16"/>
      <c r="AD6" s="17"/>
      <c r="AE6" s="332" t="s">
        <v>0</v>
      </c>
      <c r="AF6" s="64" t="s">
        <v>1</v>
      </c>
      <c r="AG6" s="15" t="s">
        <v>2</v>
      </c>
      <c r="AH6" s="16" t="s">
        <v>3</v>
      </c>
      <c r="AI6" s="327" t="s">
        <v>42</v>
      </c>
      <c r="AJ6" s="658"/>
      <c r="AK6" s="659"/>
      <c r="AL6" s="659"/>
      <c r="AM6" s="659"/>
      <c r="AN6" s="660"/>
      <c r="AO6" s="331" t="s">
        <v>0</v>
      </c>
      <c r="AP6" s="15" t="s">
        <v>1</v>
      </c>
      <c r="AQ6" s="15" t="s">
        <v>2</v>
      </c>
      <c r="AR6" s="16" t="s">
        <v>3</v>
      </c>
      <c r="AS6" s="327" t="s">
        <v>42</v>
      </c>
      <c r="AT6" s="14" t="s">
        <v>0</v>
      </c>
      <c r="AU6" s="15" t="s">
        <v>1</v>
      </c>
      <c r="AV6" s="15" t="s">
        <v>2</v>
      </c>
      <c r="AW6" s="16" t="s">
        <v>3</v>
      </c>
      <c r="AX6" s="17" t="s">
        <v>42</v>
      </c>
      <c r="AY6" s="331" t="s">
        <v>0</v>
      </c>
      <c r="AZ6" s="15" t="s">
        <v>1</v>
      </c>
      <c r="BA6" s="15" t="s">
        <v>2</v>
      </c>
      <c r="BB6" s="16" t="s">
        <v>3</v>
      </c>
      <c r="BC6" s="17" t="s">
        <v>42</v>
      </c>
      <c r="BD6" s="14" t="s">
        <v>0</v>
      </c>
      <c r="BE6" s="15" t="s">
        <v>1</v>
      </c>
      <c r="BF6" s="15" t="s">
        <v>2</v>
      </c>
      <c r="BG6" s="16" t="s">
        <v>3</v>
      </c>
      <c r="BH6" s="17" t="s">
        <v>42</v>
      </c>
      <c r="BI6" s="14" t="s">
        <v>0</v>
      </c>
      <c r="BJ6" s="15" t="s">
        <v>1</v>
      </c>
      <c r="BK6" s="15" t="s">
        <v>2</v>
      </c>
      <c r="BL6" s="16" t="s">
        <v>3</v>
      </c>
      <c r="BM6" s="17" t="s">
        <v>42</v>
      </c>
      <c r="BN6" s="14" t="s">
        <v>0</v>
      </c>
      <c r="BO6" s="15" t="s">
        <v>1</v>
      </c>
      <c r="BP6" s="15" t="s">
        <v>2</v>
      </c>
      <c r="BQ6" s="16" t="s">
        <v>3</v>
      </c>
      <c r="BR6" s="17" t="s">
        <v>42</v>
      </c>
    </row>
    <row r="7" spans="1:71" ht="15" customHeight="1" thickBot="1">
      <c r="A7" s="9">
        <v>1</v>
      </c>
      <c r="B7" s="297" t="s">
        <v>217</v>
      </c>
      <c r="C7" s="383" t="s">
        <v>114</v>
      </c>
      <c r="D7" s="382" t="s">
        <v>80</v>
      </c>
      <c r="E7" s="449">
        <f>15*(Z7+AE7+AO7+AT7)</f>
        <v>30</v>
      </c>
      <c r="F7" s="449">
        <f t="shared" ref="F7" si="0">15*(AA7+AF7+AP7+AU7)</f>
        <v>15</v>
      </c>
      <c r="G7" s="447">
        <f t="shared" ref="G7" si="1">15*(AB7+AG7+AQ7+AV7)</f>
        <v>0</v>
      </c>
      <c r="H7" s="448">
        <f t="shared" ref="H7" si="2">15*(AC7+AH7+AR7+AW7)</f>
        <v>0</v>
      </c>
      <c r="I7" s="450">
        <f t="shared" ref="I7" si="3">SUM(E7:H7)</f>
        <v>45</v>
      </c>
      <c r="J7" s="445">
        <f t="shared" ref="J7:J14" si="4">SUMIF($K$6:$BR$6,J$6,$K7:$BR7)</f>
        <v>5</v>
      </c>
      <c r="K7" s="63"/>
      <c r="L7" s="64"/>
      <c r="M7" s="64"/>
      <c r="N7" s="65"/>
      <c r="O7" s="62"/>
      <c r="P7" s="63"/>
      <c r="Q7" s="64"/>
      <c r="R7" s="64"/>
      <c r="S7" s="65"/>
      <c r="T7" s="62"/>
      <c r="U7" s="63"/>
      <c r="V7" s="64"/>
      <c r="W7" s="64"/>
      <c r="X7" s="65"/>
      <c r="Y7" s="328"/>
      <c r="Z7" s="63"/>
      <c r="AA7" s="64"/>
      <c r="AB7" s="64"/>
      <c r="AC7" s="65"/>
      <c r="AD7" s="441"/>
      <c r="AE7" s="392">
        <v>2</v>
      </c>
      <c r="AF7" s="393">
        <v>1</v>
      </c>
      <c r="AG7" s="332"/>
      <c r="AH7" s="65"/>
      <c r="AI7" s="441">
        <v>5</v>
      </c>
      <c r="AJ7" s="345"/>
      <c r="AK7" s="346"/>
      <c r="AL7" s="346"/>
      <c r="AM7" s="346"/>
      <c r="AN7" s="346"/>
      <c r="AO7" s="442"/>
      <c r="AP7" s="443"/>
      <c r="AQ7" s="332"/>
      <c r="AR7" s="65"/>
      <c r="AS7" s="380"/>
      <c r="AT7" s="63"/>
      <c r="AU7" s="64"/>
      <c r="AV7" s="64"/>
      <c r="AW7" s="65"/>
      <c r="AX7" s="444"/>
      <c r="AY7" s="332"/>
      <c r="AZ7" s="64"/>
      <c r="BA7" s="64"/>
      <c r="BB7" s="65"/>
      <c r="BC7" s="62"/>
      <c r="BD7" s="63"/>
      <c r="BE7" s="64"/>
      <c r="BF7" s="64"/>
      <c r="BG7" s="65"/>
      <c r="BH7" s="62"/>
      <c r="BI7" s="63"/>
      <c r="BJ7" s="64"/>
      <c r="BK7" s="64"/>
      <c r="BL7" s="65"/>
      <c r="BM7" s="62"/>
      <c r="BN7" s="63"/>
      <c r="BO7" s="64"/>
      <c r="BP7" s="64"/>
      <c r="BQ7" s="65"/>
      <c r="BR7" s="328"/>
      <c r="BS7" s="161"/>
    </row>
    <row r="8" spans="1:71" ht="13.5" customHeight="1" thickBot="1">
      <c r="A8" s="9">
        <v>1</v>
      </c>
      <c r="B8" s="297" t="s">
        <v>240</v>
      </c>
      <c r="C8" s="18" t="s">
        <v>138</v>
      </c>
      <c r="D8" s="69" t="s">
        <v>129</v>
      </c>
      <c r="E8" s="71">
        <f>15*(Z8+AE8+AO8+AT8)</f>
        <v>30</v>
      </c>
      <c r="F8" s="71">
        <f t="shared" ref="F8:F14" si="5">15*(AA8+AF8+AP8+AU8)</f>
        <v>30</v>
      </c>
      <c r="G8" s="71">
        <f t="shared" ref="G8:G14" si="6">15*(AB8+AG8+AQ8+AV8)</f>
        <v>0</v>
      </c>
      <c r="H8" s="446">
        <f t="shared" ref="H8:H14" si="7">15*(AC8+AH8+AR8+AW8)</f>
        <v>0</v>
      </c>
      <c r="I8" s="71">
        <f t="shared" ref="I8:I13" si="8">SUM(E8:H8)</f>
        <v>60</v>
      </c>
      <c r="J8" s="36">
        <f t="shared" si="4"/>
        <v>5</v>
      </c>
      <c r="K8" s="52"/>
      <c r="L8" s="55"/>
      <c r="M8" s="55"/>
      <c r="N8" s="72"/>
      <c r="O8" s="73"/>
      <c r="P8" s="52"/>
      <c r="Q8" s="55"/>
      <c r="R8" s="55"/>
      <c r="S8" s="72"/>
      <c r="T8" s="73"/>
      <c r="U8" s="52"/>
      <c r="V8" s="55"/>
      <c r="W8" s="55"/>
      <c r="X8" s="72"/>
      <c r="Y8" s="106"/>
      <c r="Z8" s="371"/>
      <c r="AA8" s="55"/>
      <c r="AB8" s="55"/>
      <c r="AC8" s="55"/>
      <c r="AD8" s="340"/>
      <c r="AE8" s="397"/>
      <c r="AF8" s="396"/>
      <c r="AG8" s="55"/>
      <c r="AH8" s="112"/>
      <c r="AI8" s="114"/>
      <c r="AJ8" s="661" t="s">
        <v>214</v>
      </c>
      <c r="AK8" s="662"/>
      <c r="AL8" s="662"/>
      <c r="AM8" s="662"/>
      <c r="AN8" s="662"/>
      <c r="AO8" s="394">
        <v>2</v>
      </c>
      <c r="AP8" s="395">
        <v>2</v>
      </c>
      <c r="AQ8" s="117"/>
      <c r="AR8" s="55"/>
      <c r="AS8" s="114">
        <v>5</v>
      </c>
      <c r="AT8" s="52"/>
      <c r="AU8" s="55"/>
      <c r="AV8" s="55"/>
      <c r="AW8" s="55"/>
      <c r="AX8" s="340"/>
      <c r="AY8" s="100"/>
      <c r="AZ8" s="53"/>
      <c r="BA8" s="20"/>
      <c r="BB8" s="54"/>
      <c r="BC8" s="49"/>
      <c r="BD8" s="51"/>
      <c r="BE8" s="53"/>
      <c r="BF8" s="20"/>
      <c r="BG8" s="21"/>
      <c r="BH8" s="22"/>
      <c r="BI8" s="19"/>
      <c r="BJ8" s="20"/>
      <c r="BK8" s="20"/>
      <c r="BL8" s="21"/>
      <c r="BM8" s="22"/>
      <c r="BN8" s="19"/>
      <c r="BO8" s="20"/>
      <c r="BP8" s="20"/>
      <c r="BQ8" s="21"/>
      <c r="BR8" s="22"/>
    </row>
    <row r="9" spans="1:71" ht="13.5" customHeight="1" thickBot="1">
      <c r="A9" s="9">
        <v>1</v>
      </c>
      <c r="B9" s="297" t="s">
        <v>241</v>
      </c>
      <c r="C9" s="18" t="s">
        <v>139</v>
      </c>
      <c r="D9" s="69" t="s">
        <v>77</v>
      </c>
      <c r="E9" s="71">
        <f t="shared" ref="E9:E14" si="9">15*(Z9+AE9+AO9+AT9)</f>
        <v>30</v>
      </c>
      <c r="F9" s="71">
        <f t="shared" si="5"/>
        <v>0</v>
      </c>
      <c r="G9" s="71">
        <f t="shared" si="6"/>
        <v>0</v>
      </c>
      <c r="H9" s="446">
        <f t="shared" si="7"/>
        <v>15</v>
      </c>
      <c r="I9" s="71">
        <f t="shared" si="8"/>
        <v>45</v>
      </c>
      <c r="J9" s="36">
        <f t="shared" si="4"/>
        <v>3</v>
      </c>
      <c r="K9" s="52"/>
      <c r="L9" s="55"/>
      <c r="M9" s="55"/>
      <c r="N9" s="72"/>
      <c r="O9" s="73"/>
      <c r="P9" s="52"/>
      <c r="Q9" s="55"/>
      <c r="R9" s="55"/>
      <c r="S9" s="72"/>
      <c r="T9" s="73"/>
      <c r="U9" s="52"/>
      <c r="V9" s="55"/>
      <c r="W9" s="55"/>
      <c r="X9" s="72"/>
      <c r="Y9" s="106"/>
      <c r="Z9" s="52"/>
      <c r="AA9" s="55"/>
      <c r="AB9" s="55"/>
      <c r="AC9" s="55"/>
      <c r="AD9" s="340"/>
      <c r="AE9" s="364"/>
      <c r="AF9" s="20"/>
      <c r="AG9" s="20"/>
      <c r="AH9" s="20"/>
      <c r="AI9" s="114"/>
      <c r="AJ9" s="661"/>
      <c r="AK9" s="662"/>
      <c r="AL9" s="662"/>
      <c r="AM9" s="662"/>
      <c r="AN9" s="663"/>
      <c r="AO9" s="347">
        <v>2</v>
      </c>
      <c r="AP9" s="398"/>
      <c r="AQ9" s="55"/>
      <c r="AR9" s="20">
        <v>1</v>
      </c>
      <c r="AS9" s="114">
        <v>3</v>
      </c>
      <c r="AT9" s="99"/>
      <c r="AU9" s="20"/>
      <c r="AV9" s="20"/>
      <c r="AW9" s="20"/>
      <c r="AX9" s="340"/>
      <c r="AY9" s="100"/>
      <c r="AZ9" s="20"/>
      <c r="BA9" s="20"/>
      <c r="BB9" s="21"/>
      <c r="BC9" s="22"/>
      <c r="BD9" s="19"/>
      <c r="BE9" s="20"/>
      <c r="BF9" s="20"/>
      <c r="BG9" s="21"/>
      <c r="BH9" s="22"/>
      <c r="BI9" s="19"/>
      <c r="BJ9" s="20"/>
      <c r="BK9" s="20"/>
      <c r="BL9" s="21"/>
      <c r="BM9" s="22"/>
      <c r="BN9" s="19"/>
      <c r="BO9" s="20"/>
      <c r="BP9" s="20"/>
      <c r="BQ9" s="21"/>
      <c r="BR9" s="22"/>
    </row>
    <row r="10" spans="1:71" ht="13.5" customHeight="1" thickBot="1">
      <c r="B10" s="297" t="s">
        <v>242</v>
      </c>
      <c r="C10" s="18" t="s">
        <v>140</v>
      </c>
      <c r="D10" s="69" t="s">
        <v>79</v>
      </c>
      <c r="E10" s="71">
        <v>30</v>
      </c>
      <c r="F10" s="71">
        <f t="shared" ref="F10" si="10">15*(AA10+AF10+AP10+AU10)</f>
        <v>15</v>
      </c>
      <c r="G10" s="71">
        <f t="shared" ref="G10" si="11">15*(AB10+AG10+AQ10+AV10)</f>
        <v>0</v>
      </c>
      <c r="H10" s="446">
        <f t="shared" ref="H10" si="12">15*(AC10+AH10+AR10+AW10)</f>
        <v>15</v>
      </c>
      <c r="I10" s="71">
        <f t="shared" ref="I10" si="13">SUM(E10:H10)</f>
        <v>60</v>
      </c>
      <c r="J10" s="36">
        <f t="shared" si="4"/>
        <v>5</v>
      </c>
      <c r="K10" s="52"/>
      <c r="L10" s="55"/>
      <c r="M10" s="55"/>
      <c r="N10" s="72"/>
      <c r="O10" s="73"/>
      <c r="P10" s="52"/>
      <c r="Q10" s="55"/>
      <c r="R10" s="55"/>
      <c r="S10" s="72"/>
      <c r="T10" s="73"/>
      <c r="U10" s="52"/>
      <c r="V10" s="55"/>
      <c r="W10" s="55"/>
      <c r="X10" s="72"/>
      <c r="Y10" s="106"/>
      <c r="Z10" s="52"/>
      <c r="AA10" s="55"/>
      <c r="AB10" s="55"/>
      <c r="AC10" s="55"/>
      <c r="AD10" s="340"/>
      <c r="AE10" s="385"/>
      <c r="AF10" s="100"/>
      <c r="AG10" s="20"/>
      <c r="AH10" s="20"/>
      <c r="AI10" s="114"/>
      <c r="AJ10" s="661"/>
      <c r="AK10" s="662"/>
      <c r="AL10" s="662"/>
      <c r="AM10" s="662"/>
      <c r="AN10" s="662"/>
      <c r="AO10" s="394">
        <v>2</v>
      </c>
      <c r="AP10" s="395">
        <v>1</v>
      </c>
      <c r="AQ10" s="117"/>
      <c r="AR10" s="20">
        <v>1</v>
      </c>
      <c r="AS10" s="114">
        <v>5</v>
      </c>
      <c r="AT10" s="388"/>
      <c r="AU10" s="20"/>
      <c r="AV10" s="20"/>
      <c r="AW10" s="20"/>
      <c r="AX10" s="340"/>
      <c r="AY10" s="100"/>
      <c r="AZ10" s="20"/>
      <c r="BA10" s="20"/>
      <c r="BB10" s="21"/>
      <c r="BC10" s="22"/>
      <c r="BD10" s="19"/>
      <c r="BE10" s="20"/>
      <c r="BF10" s="20"/>
      <c r="BG10" s="21"/>
      <c r="BH10" s="22"/>
      <c r="BI10" s="19"/>
      <c r="BJ10" s="20"/>
      <c r="BK10" s="20"/>
      <c r="BL10" s="21"/>
      <c r="BM10" s="22"/>
      <c r="BN10" s="19"/>
      <c r="BO10" s="20"/>
      <c r="BP10" s="20"/>
      <c r="BQ10" s="21"/>
      <c r="BR10" s="22"/>
    </row>
    <row r="11" spans="1:71" ht="13.5" customHeight="1" thickBot="1">
      <c r="B11" s="297"/>
      <c r="C11" s="18" t="s">
        <v>141</v>
      </c>
      <c r="D11" s="69" t="s">
        <v>130</v>
      </c>
      <c r="E11" s="71">
        <v>15</v>
      </c>
      <c r="F11" s="71"/>
      <c r="G11" s="71"/>
      <c r="H11" s="446">
        <v>15</v>
      </c>
      <c r="I11" s="71">
        <v>30</v>
      </c>
      <c r="J11" s="36">
        <v>4</v>
      </c>
      <c r="K11" s="52"/>
      <c r="L11" s="55"/>
      <c r="M11" s="55"/>
      <c r="N11" s="72"/>
      <c r="O11" s="73"/>
      <c r="P11" s="52"/>
      <c r="Q11" s="55"/>
      <c r="R11" s="55"/>
      <c r="S11" s="72"/>
      <c r="T11" s="73"/>
      <c r="U11" s="52"/>
      <c r="V11" s="55"/>
      <c r="W11" s="55"/>
      <c r="X11" s="72"/>
      <c r="Y11" s="106"/>
      <c r="Z11" s="52"/>
      <c r="AA11" s="55"/>
      <c r="AB11" s="55"/>
      <c r="AC11" s="55"/>
      <c r="AD11" s="340"/>
      <c r="AE11" s="333"/>
      <c r="AF11" s="100"/>
      <c r="AG11" s="20"/>
      <c r="AH11" s="20"/>
      <c r="AI11" s="114"/>
      <c r="AJ11" s="661"/>
      <c r="AK11" s="662"/>
      <c r="AL11" s="662"/>
      <c r="AM11" s="662"/>
      <c r="AN11" s="663"/>
      <c r="AO11" s="187"/>
      <c r="AP11" s="120"/>
      <c r="AQ11" s="55"/>
      <c r="AR11" s="20"/>
      <c r="AS11" s="114"/>
      <c r="AT11" s="389">
        <v>1</v>
      </c>
      <c r="AU11" s="117"/>
      <c r="AV11" s="55"/>
      <c r="AW11" s="20">
        <v>1</v>
      </c>
      <c r="AX11" s="340">
        <v>4</v>
      </c>
      <c r="AY11" s="100"/>
      <c r="AZ11" s="20"/>
      <c r="BA11" s="20"/>
      <c r="BB11" s="21"/>
      <c r="BC11" s="22"/>
      <c r="BD11" s="19"/>
      <c r="BE11" s="20"/>
      <c r="BF11" s="20"/>
      <c r="BG11" s="21"/>
      <c r="BH11" s="22"/>
      <c r="BI11" s="19"/>
      <c r="BJ11" s="20"/>
      <c r="BK11" s="20"/>
      <c r="BL11" s="21"/>
      <c r="BM11" s="22"/>
      <c r="BN11" s="19"/>
      <c r="BO11" s="20"/>
      <c r="BP11" s="20"/>
      <c r="BQ11" s="21"/>
      <c r="BR11" s="22"/>
    </row>
    <row r="12" spans="1:71" ht="13.5" customHeight="1">
      <c r="B12" s="359" t="s">
        <v>217</v>
      </c>
      <c r="C12" s="18" t="s">
        <v>142</v>
      </c>
      <c r="D12" s="69" t="s">
        <v>90</v>
      </c>
      <c r="E12" s="71">
        <f t="shared" ref="E12" si="14">15*(Z12+AE12+AO12+AT12)</f>
        <v>15</v>
      </c>
      <c r="F12" s="71">
        <f t="shared" ref="F12" si="15">15*(AA12+AF12+AP12+AU12)</f>
        <v>0</v>
      </c>
      <c r="G12" s="71">
        <f t="shared" ref="G12" si="16">15*(AB12+AG12+AQ12+AV12)</f>
        <v>15</v>
      </c>
      <c r="H12" s="446">
        <f t="shared" ref="H12" si="17">15*(AC12+AH12+AR12+AW12)</f>
        <v>15</v>
      </c>
      <c r="I12" s="71">
        <f t="shared" ref="I12" si="18">SUM(E12:H12)</f>
        <v>45</v>
      </c>
      <c r="J12" s="36">
        <f t="shared" si="4"/>
        <v>5</v>
      </c>
      <c r="K12" s="52"/>
      <c r="L12" s="55"/>
      <c r="M12" s="55"/>
      <c r="N12" s="72"/>
      <c r="O12" s="73"/>
      <c r="P12" s="52"/>
      <c r="Q12" s="55"/>
      <c r="R12" s="55"/>
      <c r="S12" s="72"/>
      <c r="T12" s="73"/>
      <c r="U12" s="52"/>
      <c r="V12" s="55"/>
      <c r="W12" s="55"/>
      <c r="X12" s="72"/>
      <c r="Y12" s="106"/>
      <c r="Z12" s="52"/>
      <c r="AA12" s="55"/>
      <c r="AB12" s="55"/>
      <c r="AC12" s="55"/>
      <c r="AD12" s="340"/>
      <c r="AE12" s="294">
        <v>1</v>
      </c>
      <c r="AF12" s="100"/>
      <c r="AG12" s="112">
        <v>1</v>
      </c>
      <c r="AH12" s="20"/>
      <c r="AI12" s="114">
        <v>3</v>
      </c>
      <c r="AJ12" s="661"/>
      <c r="AK12" s="662"/>
      <c r="AL12" s="662"/>
      <c r="AM12" s="662"/>
      <c r="AN12" s="663"/>
      <c r="AO12" s="189"/>
      <c r="AP12" s="55"/>
      <c r="AQ12" s="55"/>
      <c r="AR12" s="20">
        <v>1</v>
      </c>
      <c r="AS12" s="114">
        <v>2</v>
      </c>
      <c r="AT12" s="354"/>
      <c r="AU12" s="20"/>
      <c r="AV12" s="20"/>
      <c r="AW12" s="20"/>
      <c r="AX12" s="340"/>
      <c r="AY12" s="100"/>
      <c r="AZ12" s="20"/>
      <c r="BA12" s="20"/>
      <c r="BB12" s="21"/>
      <c r="BC12" s="22"/>
      <c r="BD12" s="19"/>
      <c r="BE12" s="20"/>
      <c r="BF12" s="20"/>
      <c r="BG12" s="21"/>
      <c r="BH12" s="22"/>
      <c r="BI12" s="19"/>
      <c r="BJ12" s="20"/>
      <c r="BK12" s="20"/>
      <c r="BL12" s="21"/>
      <c r="BM12" s="22"/>
      <c r="BN12" s="19"/>
      <c r="BO12" s="20"/>
      <c r="BP12" s="20"/>
      <c r="BQ12" s="21"/>
      <c r="BR12" s="22"/>
    </row>
    <row r="13" spans="1:71" ht="13.5" customHeight="1">
      <c r="B13" s="384" t="s">
        <v>203</v>
      </c>
      <c r="C13" s="18" t="s">
        <v>143</v>
      </c>
      <c r="D13" s="69" t="s">
        <v>78</v>
      </c>
      <c r="E13" s="71">
        <f t="shared" si="9"/>
        <v>30</v>
      </c>
      <c r="F13" s="71">
        <f t="shared" si="5"/>
        <v>0</v>
      </c>
      <c r="G13" s="71">
        <f t="shared" si="6"/>
        <v>30</v>
      </c>
      <c r="H13" s="446">
        <f t="shared" si="7"/>
        <v>0</v>
      </c>
      <c r="I13" s="71">
        <f t="shared" si="8"/>
        <v>60</v>
      </c>
      <c r="J13" s="36">
        <f t="shared" si="4"/>
        <v>5</v>
      </c>
      <c r="K13" s="52"/>
      <c r="L13" s="55"/>
      <c r="M13" s="55"/>
      <c r="N13" s="72"/>
      <c r="O13" s="73"/>
      <c r="P13" s="52"/>
      <c r="Q13" s="55"/>
      <c r="R13" s="55"/>
      <c r="S13" s="72"/>
      <c r="T13" s="73"/>
      <c r="U13" s="52"/>
      <c r="V13" s="55"/>
      <c r="W13" s="55"/>
      <c r="X13" s="72"/>
      <c r="Y13" s="106"/>
      <c r="Z13" s="52"/>
      <c r="AA13" s="55"/>
      <c r="AB13" s="55"/>
      <c r="AC13" s="55"/>
      <c r="AD13" s="340"/>
      <c r="AE13" s="364">
        <v>1</v>
      </c>
      <c r="AF13" s="20"/>
      <c r="AG13" s="20">
        <v>2</v>
      </c>
      <c r="AH13" s="20"/>
      <c r="AI13" s="114">
        <v>3</v>
      </c>
      <c r="AJ13" s="661"/>
      <c r="AK13" s="662"/>
      <c r="AL13" s="662"/>
      <c r="AM13" s="662"/>
      <c r="AN13" s="663"/>
      <c r="AO13" s="386">
        <v>1</v>
      </c>
      <c r="AP13" s="55"/>
      <c r="AQ13" s="112"/>
      <c r="AR13" s="112"/>
      <c r="AS13" s="114">
        <v>2</v>
      </c>
      <c r="AT13" s="19"/>
      <c r="AU13" s="20"/>
      <c r="AV13" s="20"/>
      <c r="AW13" s="20"/>
      <c r="AX13" s="340"/>
      <c r="AY13" s="100"/>
      <c r="AZ13" s="20"/>
      <c r="BA13" s="20"/>
      <c r="BB13" s="21"/>
      <c r="BC13" s="22"/>
      <c r="BD13" s="19"/>
      <c r="BE13" s="20"/>
      <c r="BF13" s="20"/>
      <c r="BG13" s="21"/>
      <c r="BH13" s="22"/>
      <c r="BI13" s="19"/>
      <c r="BJ13" s="20"/>
      <c r="BK13" s="20"/>
      <c r="BL13" s="21"/>
      <c r="BM13" s="22"/>
      <c r="BN13" s="19"/>
      <c r="BO13" s="20"/>
      <c r="BP13" s="20"/>
      <c r="BQ13" s="21"/>
      <c r="BR13" s="22"/>
    </row>
    <row r="14" spans="1:71" ht="13.5" customHeight="1">
      <c r="B14" s="359" t="s">
        <v>239</v>
      </c>
      <c r="C14" s="18" t="s">
        <v>144</v>
      </c>
      <c r="D14" s="69" t="s">
        <v>137</v>
      </c>
      <c r="E14" s="78">
        <f t="shared" si="9"/>
        <v>0</v>
      </c>
      <c r="F14" s="78">
        <f t="shared" si="5"/>
        <v>0</v>
      </c>
      <c r="G14" s="78">
        <f t="shared" si="6"/>
        <v>15</v>
      </c>
      <c r="H14" s="446">
        <f t="shared" si="7"/>
        <v>0</v>
      </c>
      <c r="I14" s="71">
        <f>SUM(E14:H14)</f>
        <v>15</v>
      </c>
      <c r="J14" s="36">
        <f t="shared" si="4"/>
        <v>1</v>
      </c>
      <c r="K14" s="52"/>
      <c r="L14" s="55"/>
      <c r="M14" s="55"/>
      <c r="N14" s="72"/>
      <c r="O14" s="73"/>
      <c r="P14" s="52"/>
      <c r="Q14" s="55"/>
      <c r="R14" s="55"/>
      <c r="S14" s="72"/>
      <c r="T14" s="73"/>
      <c r="U14" s="52"/>
      <c r="V14" s="55"/>
      <c r="W14" s="55"/>
      <c r="X14" s="72"/>
      <c r="Y14" s="106"/>
      <c r="Z14" s="52"/>
      <c r="AA14" s="55"/>
      <c r="AB14" s="55"/>
      <c r="AC14" s="55"/>
      <c r="AD14" s="340"/>
      <c r="AE14" s="100"/>
      <c r="AF14" s="20"/>
      <c r="AG14" s="20">
        <v>1</v>
      </c>
      <c r="AH14" s="20"/>
      <c r="AI14" s="114">
        <v>1</v>
      </c>
      <c r="AJ14" s="661"/>
      <c r="AK14" s="662"/>
      <c r="AL14" s="662"/>
      <c r="AM14" s="662"/>
      <c r="AN14" s="663"/>
      <c r="AO14" s="100"/>
      <c r="AP14" s="20"/>
      <c r="AQ14" s="20"/>
      <c r="AR14" s="20"/>
      <c r="AS14" s="114"/>
      <c r="AT14" s="19"/>
      <c r="AU14" s="20"/>
      <c r="AV14" s="20"/>
      <c r="AW14" s="20"/>
      <c r="AX14" s="340"/>
      <c r="AY14" s="100"/>
      <c r="AZ14" s="20"/>
      <c r="BA14" s="20"/>
      <c r="BB14" s="21"/>
      <c r="BC14" s="22"/>
      <c r="BD14" s="19"/>
      <c r="BE14" s="20"/>
      <c r="BF14" s="20"/>
      <c r="BG14" s="21"/>
      <c r="BH14" s="22"/>
      <c r="BI14" s="19"/>
      <c r="BJ14" s="20"/>
      <c r="BK14" s="20"/>
      <c r="BL14" s="21"/>
      <c r="BM14" s="22"/>
      <c r="BN14" s="19"/>
      <c r="BO14" s="20"/>
      <c r="BP14" s="20"/>
      <c r="BQ14" s="21"/>
      <c r="BR14" s="22"/>
    </row>
    <row r="15" spans="1:71" ht="13.5" customHeight="1">
      <c r="A15" s="9">
        <v>2</v>
      </c>
      <c r="C15" s="642" t="s">
        <v>33</v>
      </c>
      <c r="D15" s="643"/>
      <c r="E15" s="38">
        <f>SUM(E7:E14)</f>
        <v>180</v>
      </c>
      <c r="F15" s="39">
        <f>SUM(F7:F14)</f>
        <v>60</v>
      </c>
      <c r="G15" s="39">
        <f>SUM(G8:G14)</f>
        <v>60</v>
      </c>
      <c r="H15" s="40">
        <f>SUM(H8:H14)</f>
        <v>60</v>
      </c>
      <c r="I15" s="640">
        <f>SUM(I7:I14)</f>
        <v>360</v>
      </c>
      <c r="J15" s="638">
        <f>SUM(J7:J14)</f>
        <v>33</v>
      </c>
      <c r="K15" s="43">
        <f>SUM(K8:K14)</f>
        <v>0</v>
      </c>
      <c r="L15" s="44">
        <f>SUM(L8:L14)-SUMIF($D$8:$D$14,"WF",L8:L14)</f>
        <v>0</v>
      </c>
      <c r="M15" s="44">
        <f>SUM(M8:M14)</f>
        <v>0</v>
      </c>
      <c r="N15" s="45">
        <f>SUM(N8:N14)</f>
        <v>0</v>
      </c>
      <c r="O15" s="638">
        <f>SUM(O8:O14)</f>
        <v>0</v>
      </c>
      <c r="P15" s="43">
        <f>SUM(P8:P14)</f>
        <v>0</v>
      </c>
      <c r="Q15" s="44">
        <f>SUM(Q8:Q14)-SUMIF($D$8:$D$14,"WF",Q8:Q14)</f>
        <v>0</v>
      </c>
      <c r="R15" s="44">
        <f>SUM(R8:R14)</f>
        <v>0</v>
      </c>
      <c r="S15" s="45">
        <f>SUM(S8:S14)</f>
        <v>0</v>
      </c>
      <c r="T15" s="638">
        <f>SUM(T8:T14)</f>
        <v>0</v>
      </c>
      <c r="U15" s="43">
        <f>SUM(U8:U14)</f>
        <v>0</v>
      </c>
      <c r="V15" s="44">
        <f>SUM(V8:V14)-SUMIF($D$8:$D$14,"WF",V8:V14)</f>
        <v>0</v>
      </c>
      <c r="W15" s="44">
        <f>SUM(W8:W14)</f>
        <v>0</v>
      </c>
      <c r="X15" s="45">
        <f>SUM(X8:X14)</f>
        <v>0</v>
      </c>
      <c r="Y15" s="647">
        <f>SUM(Y8:Y14)</f>
        <v>0</v>
      </c>
      <c r="Z15" s="109">
        <f>SUM(Z8:Z14)</f>
        <v>0</v>
      </c>
      <c r="AA15" s="110">
        <f>SUM(AA8:AA14)-SUMIF($D$8:$D$14,"WF",AA8:AA14)</f>
        <v>0</v>
      </c>
      <c r="AB15" s="110">
        <f>SUM(AB8:AB14)</f>
        <v>0</v>
      </c>
      <c r="AC15" s="111">
        <f>SUM(AC8:AC14)</f>
        <v>0</v>
      </c>
      <c r="AD15" s="646">
        <f>SUM(AD8:AD14)</f>
        <v>0</v>
      </c>
      <c r="AE15" s="379">
        <f>SUM(AE7:AE14)</f>
        <v>4</v>
      </c>
      <c r="AF15" s="110">
        <f>SUM(AF7:AF14)</f>
        <v>1</v>
      </c>
      <c r="AG15" s="110">
        <f>SUM(AG8:AG14)</f>
        <v>4</v>
      </c>
      <c r="AH15" s="111">
        <f>SUM(AH8:AH14)</f>
        <v>0</v>
      </c>
      <c r="AI15" s="652">
        <f>SUM(AI7:AI14)</f>
        <v>12</v>
      </c>
      <c r="AJ15" s="661"/>
      <c r="AK15" s="662"/>
      <c r="AL15" s="662"/>
      <c r="AM15" s="662"/>
      <c r="AN15" s="663"/>
      <c r="AO15" s="379">
        <f>SUM(AO8:AO14)</f>
        <v>7</v>
      </c>
      <c r="AP15" s="110">
        <f>SUM(AP8:AP14)-SUMIF($D$8:$D$14,"WF",AP8:AP14)</f>
        <v>3</v>
      </c>
      <c r="AQ15" s="110">
        <f t="shared" ref="AQ15:AY15" si="19">SUM(AQ8:AQ14)</f>
        <v>0</v>
      </c>
      <c r="AR15" s="111">
        <f t="shared" si="19"/>
        <v>3</v>
      </c>
      <c r="AS15" s="652">
        <f t="shared" si="19"/>
        <v>17</v>
      </c>
      <c r="AT15" s="109">
        <f t="shared" si="19"/>
        <v>1</v>
      </c>
      <c r="AU15" s="110">
        <f t="shared" si="19"/>
        <v>0</v>
      </c>
      <c r="AV15" s="110">
        <f t="shared" si="19"/>
        <v>0</v>
      </c>
      <c r="AW15" s="111">
        <f t="shared" si="19"/>
        <v>1</v>
      </c>
      <c r="AX15" s="646">
        <f t="shared" si="19"/>
        <v>4</v>
      </c>
      <c r="AY15" s="335">
        <f t="shared" si="19"/>
        <v>0</v>
      </c>
      <c r="AZ15" s="44">
        <f>SUM(AZ8:AZ14)-SUMIF($D$8:$D$14,"WF",AZ8:AZ14)</f>
        <v>0</v>
      </c>
      <c r="BA15" s="44">
        <f>SUM(BA8:BA14)</f>
        <v>0</v>
      </c>
      <c r="BB15" s="45">
        <f>SUM(BB8:BB14)</f>
        <v>0</v>
      </c>
      <c r="BC15" s="638">
        <f>SUM(BC8:BC14)</f>
        <v>0</v>
      </c>
      <c r="BD15" s="43">
        <f>SUM(BD8:BD14)</f>
        <v>0</v>
      </c>
      <c r="BE15" s="44">
        <f>SUM(BE8:BE14)-SUMIF($D$8:$D$14,"WF",BE8:BE14)</f>
        <v>0</v>
      </c>
      <c r="BF15" s="44">
        <f>SUM(BF8:BF14)</f>
        <v>0</v>
      </c>
      <c r="BG15" s="45">
        <f>SUM(BG8:BG14)</f>
        <v>0</v>
      </c>
      <c r="BH15" s="638">
        <f>SUM(BH8:BH14)</f>
        <v>0</v>
      </c>
      <c r="BI15" s="43">
        <f>SUM(BI8:BI14)</f>
        <v>0</v>
      </c>
      <c r="BJ15" s="44">
        <f>SUM(BJ8:BJ14)-SUMIF($D$8:$D$14,"WF",BJ8:BJ14)</f>
        <v>0</v>
      </c>
      <c r="BK15" s="44">
        <f>SUM(BK8:BK14)</f>
        <v>0</v>
      </c>
      <c r="BL15" s="45">
        <f>SUM(BL8:BL14)</f>
        <v>0</v>
      </c>
      <c r="BM15" s="638">
        <f>SUM(BM8:BM14)</f>
        <v>0</v>
      </c>
      <c r="BN15" s="43">
        <f>SUM(BN8:BN14)</f>
        <v>0</v>
      </c>
      <c r="BO15" s="44">
        <f>SUM(BO8:BO14)-SUMIF($D$8:$D$14,"WF",BO8:BO14)</f>
        <v>0</v>
      </c>
      <c r="BP15" s="44">
        <f>SUM(BP8:BP14)</f>
        <v>0</v>
      </c>
      <c r="BQ15" s="45">
        <f>SUM(BQ8:BQ14)</f>
        <v>0</v>
      </c>
      <c r="BR15" s="638">
        <f>SUM(BR8:BR14)</f>
        <v>0</v>
      </c>
    </row>
    <row r="16" spans="1:71" ht="13.5" customHeight="1">
      <c r="C16" s="644"/>
      <c r="D16" s="645"/>
      <c r="E16" s="635" t="str">
        <f>CONCATENATE(SUM(K16:BR16)," godz. x ",tyg," tygodni")</f>
        <v>24 godz. x 15 tygodni</v>
      </c>
      <c r="F16" s="636"/>
      <c r="G16" s="636"/>
      <c r="H16" s="636"/>
      <c r="I16" s="641"/>
      <c r="J16" s="639"/>
      <c r="K16" s="635">
        <f>SUM(K15:N15)</f>
        <v>0</v>
      </c>
      <c r="L16" s="636"/>
      <c r="M16" s="636"/>
      <c r="N16" s="637"/>
      <c r="O16" s="639"/>
      <c r="P16" s="635">
        <f>SUM(P15:S15)</f>
        <v>0</v>
      </c>
      <c r="Q16" s="636"/>
      <c r="R16" s="636"/>
      <c r="S16" s="637"/>
      <c r="T16" s="639"/>
      <c r="U16" s="635">
        <f>SUM(U15:X15)</f>
        <v>0</v>
      </c>
      <c r="V16" s="636"/>
      <c r="W16" s="636"/>
      <c r="X16" s="637"/>
      <c r="Y16" s="648"/>
      <c r="Z16" s="635">
        <f>SUM(Z15:AC15)</f>
        <v>0</v>
      </c>
      <c r="AA16" s="636"/>
      <c r="AB16" s="636"/>
      <c r="AC16" s="637"/>
      <c r="AD16" s="639"/>
      <c r="AE16" s="636">
        <f>SUM(AE15:AH15)</f>
        <v>9</v>
      </c>
      <c r="AF16" s="636"/>
      <c r="AG16" s="636"/>
      <c r="AH16" s="637"/>
      <c r="AI16" s="648"/>
      <c r="AJ16" s="664"/>
      <c r="AK16" s="665"/>
      <c r="AL16" s="665"/>
      <c r="AM16" s="665"/>
      <c r="AN16" s="666"/>
      <c r="AO16" s="636">
        <f>SUM(AO15:AR15)</f>
        <v>13</v>
      </c>
      <c r="AP16" s="636"/>
      <c r="AQ16" s="636"/>
      <c r="AR16" s="637"/>
      <c r="AS16" s="648"/>
      <c r="AT16" s="635">
        <f>SUM(AT15:AW15)</f>
        <v>2</v>
      </c>
      <c r="AU16" s="636"/>
      <c r="AV16" s="636"/>
      <c r="AW16" s="637"/>
      <c r="AX16" s="639"/>
      <c r="AY16" s="636">
        <f>SUM(AY15:BB15)</f>
        <v>0</v>
      </c>
      <c r="AZ16" s="636"/>
      <c r="BA16" s="636"/>
      <c r="BB16" s="637"/>
      <c r="BC16" s="639"/>
      <c r="BD16" s="635">
        <f>SUM(BD15:BG15)</f>
        <v>0</v>
      </c>
      <c r="BE16" s="636"/>
      <c r="BF16" s="636"/>
      <c r="BG16" s="637"/>
      <c r="BH16" s="639"/>
      <c r="BI16" s="635">
        <f>SUM(BI15:BL15)</f>
        <v>0</v>
      </c>
      <c r="BJ16" s="636"/>
      <c r="BK16" s="636"/>
      <c r="BL16" s="637"/>
      <c r="BM16" s="639"/>
      <c r="BN16" s="635">
        <f>SUM(BN15:BQ15)</f>
        <v>0</v>
      </c>
      <c r="BO16" s="636"/>
      <c r="BP16" s="636"/>
      <c r="BQ16" s="637"/>
      <c r="BR16" s="639"/>
    </row>
    <row r="17" spans="3:70" ht="13.5" customHeight="1">
      <c r="C17" s="667" t="s">
        <v>47</v>
      </c>
      <c r="D17" s="668"/>
      <c r="E17" s="41">
        <v>4</v>
      </c>
      <c r="F17" s="42"/>
      <c r="G17" s="42"/>
      <c r="H17" s="42"/>
      <c r="I17" s="42"/>
      <c r="J17" s="42"/>
      <c r="K17" s="41" t="e">
        <f ca="1">LiczbaEgz(K8:N14)</f>
        <v>#NAME?</v>
      </c>
      <c r="L17" s="42"/>
      <c r="M17" s="42"/>
      <c r="N17" s="42"/>
      <c r="O17" s="42"/>
      <c r="P17" s="41" t="e">
        <f ca="1">LiczbaEgz(P8:S14)</f>
        <v>#NAME?</v>
      </c>
      <c r="Q17" s="42"/>
      <c r="R17" s="42"/>
      <c r="S17" s="42"/>
      <c r="T17" s="42"/>
      <c r="U17" s="41" t="e">
        <f ca="1">LiczbaEgz(U8:X14)</f>
        <v>#NAME?</v>
      </c>
      <c r="V17" s="42"/>
      <c r="W17" s="42"/>
      <c r="X17" s="42"/>
      <c r="Y17" s="42"/>
      <c r="Z17" s="41"/>
      <c r="AA17" s="42"/>
      <c r="AB17" s="42"/>
      <c r="AC17" s="42"/>
      <c r="AD17" s="42"/>
      <c r="AE17" s="41">
        <v>1</v>
      </c>
      <c r="AF17" s="42"/>
      <c r="AG17" s="42"/>
      <c r="AH17" s="42"/>
      <c r="AI17" s="42"/>
      <c r="AJ17" s="390"/>
      <c r="AK17" s="390"/>
      <c r="AL17" s="390"/>
      <c r="AM17" s="390"/>
      <c r="AN17" s="391"/>
      <c r="AO17" s="41">
        <v>2</v>
      </c>
      <c r="AP17" s="42"/>
      <c r="AQ17" s="42"/>
      <c r="AR17" s="42"/>
      <c r="AS17" s="42"/>
      <c r="AT17" s="387">
        <v>1</v>
      </c>
      <c r="AU17" s="42"/>
      <c r="AV17" s="42"/>
      <c r="AW17" s="42"/>
      <c r="AX17" s="42"/>
      <c r="AY17" s="41" t="e">
        <f ca="1">LiczbaEgz(AY8:BB14)</f>
        <v>#NAME?</v>
      </c>
      <c r="AZ17" s="42"/>
      <c r="BA17" s="42"/>
      <c r="BB17" s="42"/>
      <c r="BC17" s="42"/>
      <c r="BD17" s="41" t="e">
        <f ca="1">LiczbaEgz(BD8:BG14)</f>
        <v>#NAME?</v>
      </c>
      <c r="BE17" s="42"/>
      <c r="BF17" s="42"/>
      <c r="BG17" s="42"/>
      <c r="BH17" s="42"/>
      <c r="BI17" s="41" t="e">
        <f ca="1">LiczbaEgz(BI8:BL14)</f>
        <v>#NAME?</v>
      </c>
      <c r="BJ17" s="42"/>
      <c r="BK17" s="42"/>
      <c r="BL17" s="42"/>
      <c r="BM17" s="42"/>
      <c r="BN17" s="41" t="e">
        <f ca="1">LiczbaEgz(BN8:BQ14)</f>
        <v>#NAME?</v>
      </c>
      <c r="BO17" s="42"/>
      <c r="BP17" s="42"/>
      <c r="BQ17" s="42"/>
      <c r="BR17" s="42"/>
    </row>
    <row r="18" spans="3:70" ht="13.5" thickBot="1"/>
    <row r="19" spans="3:70" ht="13.5" thickBot="1">
      <c r="AA19" s="170">
        <v>2</v>
      </c>
      <c r="AB19" s="168">
        <v>1</v>
      </c>
      <c r="AC19" s="9" t="s">
        <v>54</v>
      </c>
    </row>
    <row r="20" spans="3:70" ht="13.5" thickBot="1">
      <c r="AA20" s="169">
        <v>2</v>
      </c>
      <c r="AB20" s="94"/>
    </row>
    <row r="21" spans="3:70" ht="13.5" thickTop="1">
      <c r="AA21" s="95"/>
    </row>
    <row r="25" spans="3:70">
      <c r="H25" s="381"/>
    </row>
    <row r="30" spans="3:70">
      <c r="AS30" s="440"/>
    </row>
  </sheetData>
  <mergeCells count="46">
    <mergeCell ref="C17:D17"/>
    <mergeCell ref="BN1:BR1"/>
    <mergeCell ref="BN2:BR2"/>
    <mergeCell ref="BN16:BQ16"/>
    <mergeCell ref="BI5:BM5"/>
    <mergeCell ref="BN5:BR5"/>
    <mergeCell ref="K16:N16"/>
    <mergeCell ref="C5:C6"/>
    <mergeCell ref="U5:Y5"/>
    <mergeCell ref="Z5:AD5"/>
    <mergeCell ref="AE5:AI5"/>
    <mergeCell ref="K5:O5"/>
    <mergeCell ref="P5:T5"/>
    <mergeCell ref="AE16:AH16"/>
    <mergeCell ref="AT16:AW16"/>
    <mergeCell ref="AY16:BB16"/>
    <mergeCell ref="AO5:AS5"/>
    <mergeCell ref="AO16:AR16"/>
    <mergeCell ref="AI15:AI16"/>
    <mergeCell ref="AS15:AS16"/>
    <mergeCell ref="BM15:BM16"/>
    <mergeCell ref="BD16:BG16"/>
    <mergeCell ref="BI16:BL16"/>
    <mergeCell ref="AX15:AX16"/>
    <mergeCell ref="BD5:BH5"/>
    <mergeCell ref="AT5:AX5"/>
    <mergeCell ref="AY5:BC5"/>
    <mergeCell ref="BC15:BC16"/>
    <mergeCell ref="AJ5:AN5"/>
    <mergeCell ref="AJ6:AN6"/>
    <mergeCell ref="AJ8:AN16"/>
    <mergeCell ref="BR15:BR16"/>
    <mergeCell ref="BH15:BH16"/>
    <mergeCell ref="AD15:AD16"/>
    <mergeCell ref="U16:X16"/>
    <mergeCell ref="Y15:Y16"/>
    <mergeCell ref="E5:J5"/>
    <mergeCell ref="D5:D6"/>
    <mergeCell ref="P16:S16"/>
    <mergeCell ref="Z16:AC16"/>
    <mergeCell ref="T15:T16"/>
    <mergeCell ref="E16:H16"/>
    <mergeCell ref="I15:I16"/>
    <mergeCell ref="J15:J16"/>
    <mergeCell ref="O15:O16"/>
    <mergeCell ref="C15:D16"/>
  </mergeCells>
  <phoneticPr fontId="0" type="noConversion"/>
  <dataValidations count="2">
    <dataValidation type="whole" allowBlank="1" showInputMessage="1" showErrorMessage="1" errorTitle="Kontrola poprawności danych" error="Komórka arkusza zawiera regułę sprawdzającą poprawność danych._x000a_Dopuszczalne są tylko liczby całkowite z przedziału od 0 do 9._x000a_Jeżeli chcesz usunąć regułę wybierz polecenie:_x000a_[ Dane | Sprawdzanie poprawności]" sqref="BM15 U15:X16 AE15:AH16 AT15:AW16 BD15:BG16 Y15 AX15 BH15 Z15:AC16 AO15:AR16 AY15:BB16 BI15:BL16 AD15 AS15 BC15 AI15 BN15:BQ16 BR15 T15 P15:S16 O15 K15:N16">
      <formula1>0</formula1>
      <formula2>9</formula2>
    </dataValidation>
    <dataValidation allowBlank="1" showInputMessage="1" showErrorMessage="1" errorTitle="Kontrola poprawności danych" error="Komórka arkusza zawiera regułę sprawdzającą poprawność danych._x000a_Dopuszczalne są tylko liczby całkowite z przedziału od 0 do 9._x000a_Jeżeli chcesz usunąć regułę wybierz polecenie:_x000a_[ Dane | Sprawdzanie poprawności]" sqref="AJ8 AO8:BR14 K8:AI14"/>
  </dataValidations>
  <printOptions horizontalCentered="1" verticalCentered="1"/>
  <pageMargins left="0.59055118110236227" right="0.59055118110236227" top="0.98425196850393704" bottom="0.39370078740157483" header="0.51181102362204722" footer="0.51181102362204722"/>
  <pageSetup paperSize="9" scale="98" orientation="landscape" horizontalDpi="4294967293" verticalDpi="4294967293" r:id="rId1"/>
  <headerFooter alignWithMargins="0"/>
  <rowBreaks count="2" manualBreakCount="2">
    <brk id="18" min="2" max="64" man="1"/>
    <brk id="21" min="2" max="6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BR27"/>
  <sheetViews>
    <sheetView showGridLines="0" showZeros="0" view="pageBreakPreview" zoomScale="75" zoomScaleNormal="100" zoomScaleSheetLayoutView="75" workbookViewId="0">
      <pane xSplit="4" ySplit="6" topLeftCell="E7" activePane="bottomRight" state="frozen"/>
      <selection activeCell="B1" sqref="B1"/>
      <selection pane="topRight" activeCell="E1" sqref="E1"/>
      <selection pane="bottomLeft" activeCell="B7" sqref="B7"/>
      <selection pane="bottomRight" activeCell="AP44" sqref="AP44"/>
    </sheetView>
  </sheetViews>
  <sheetFormatPr defaultRowHeight="12.75"/>
  <cols>
    <col min="1" max="1" width="4.7109375" style="9" hidden="1" customWidth="1"/>
    <col min="2" max="2" width="11.7109375" style="9" customWidth="1"/>
    <col min="3" max="3" width="5" style="9" customWidth="1"/>
    <col min="4" max="4" width="36.28515625" style="9" customWidth="1"/>
    <col min="5" max="5" width="4" style="9" customWidth="1"/>
    <col min="6" max="7" width="3.85546875" style="9" customWidth="1"/>
    <col min="8" max="8" width="3.7109375" style="9" customWidth="1"/>
    <col min="9" max="9" width="4.7109375" style="9" customWidth="1"/>
    <col min="10" max="10" width="3.7109375" style="9" customWidth="1"/>
    <col min="11" max="14" width="2.7109375" style="9" hidden="1" customWidth="1"/>
    <col min="15" max="15" width="4.7109375" style="9" hidden="1" customWidth="1"/>
    <col min="16" max="19" width="2.7109375" style="9" hidden="1" customWidth="1"/>
    <col min="20" max="20" width="4.7109375" style="9" hidden="1" customWidth="1"/>
    <col min="21" max="24" width="2.7109375" style="9" hidden="1" customWidth="1"/>
    <col min="25" max="25" width="4.7109375" style="9" hidden="1" customWidth="1"/>
    <col min="26" max="26" width="1.140625" style="9" customWidth="1"/>
    <col min="27" max="27" width="1.28515625" style="9" customWidth="1"/>
    <col min="28" max="28" width="1.5703125" style="9" customWidth="1"/>
    <col min="29" max="29" width="1.28515625" style="9" customWidth="1"/>
    <col min="30" max="30" width="2.42578125" style="9" customWidth="1"/>
    <col min="31" max="34" width="2.7109375" style="9" customWidth="1"/>
    <col min="35" max="35" width="3.85546875" style="9" customWidth="1"/>
    <col min="36" max="36" width="1.85546875" style="9" customWidth="1"/>
    <col min="37" max="37" width="3.42578125" style="9" customWidth="1"/>
    <col min="38" max="38" width="3" style="9" customWidth="1"/>
    <col min="39" max="39" width="1" style="9" hidden="1" customWidth="1"/>
    <col min="40" max="40" width="4.42578125" style="9" hidden="1" customWidth="1"/>
    <col min="41" max="44" width="2.7109375" style="9" customWidth="1"/>
    <col min="45" max="45" width="4" style="9" customWidth="1"/>
    <col min="46" max="49" width="2.7109375" style="9" customWidth="1"/>
    <col min="50" max="50" width="4.140625" style="9" customWidth="1"/>
    <col min="51" max="54" width="2.7109375" style="9" hidden="1" customWidth="1"/>
    <col min="55" max="55" width="4.7109375" style="9" hidden="1" customWidth="1"/>
    <col min="56" max="59" width="2.7109375" style="9" hidden="1" customWidth="1"/>
    <col min="60" max="60" width="4.7109375" style="9" hidden="1" customWidth="1"/>
    <col min="61" max="64" width="2.7109375" style="9" hidden="1" customWidth="1"/>
    <col min="65" max="65" width="4.7109375" style="9" hidden="1" customWidth="1"/>
    <col min="66" max="69" width="2.7109375" style="9" hidden="1" customWidth="1"/>
    <col min="70" max="70" width="4.7109375" style="9" hidden="1" customWidth="1"/>
    <col min="71" max="16384" width="9.140625" style="9"/>
  </cols>
  <sheetData>
    <row r="1" spans="1:70" ht="16.5" customHeight="1">
      <c r="D1" s="48"/>
      <c r="BM1" s="10" t="s">
        <v>37</v>
      </c>
      <c r="BN1" s="669">
        <f ca="1">Kierunek!AR2</f>
        <v>42698</v>
      </c>
      <c r="BO1" s="669"/>
      <c r="BP1" s="669"/>
      <c r="BQ1" s="669"/>
      <c r="BR1" s="669"/>
    </row>
    <row r="2" spans="1:70" s="85" customFormat="1" ht="16.5" customHeight="1">
      <c r="D2" s="125"/>
      <c r="E2" s="127" t="s">
        <v>34</v>
      </c>
      <c r="F2" s="165" t="str">
        <f>Kierunek!H2</f>
        <v>Technologia Żywności i Żywienie Człowieka, I stopień, stacjonarne</v>
      </c>
      <c r="BM2" s="130" t="s">
        <v>38</v>
      </c>
      <c r="BN2" s="675" t="e">
        <f>Kierunek!#REF!</f>
        <v>#REF!</v>
      </c>
      <c r="BO2" s="675"/>
      <c r="BP2" s="675"/>
      <c r="BQ2" s="675"/>
      <c r="BR2" s="675"/>
    </row>
    <row r="3" spans="1:70" s="85" customFormat="1" ht="16.5" customHeight="1">
      <c r="C3" s="132"/>
      <c r="D3" s="125"/>
      <c r="E3" s="127" t="s">
        <v>35</v>
      </c>
      <c r="F3" s="165" t="s">
        <v>84</v>
      </c>
      <c r="BM3" s="134" t="s">
        <v>36</v>
      </c>
      <c r="BN3" s="165" t="e">
        <f>Kierunek!#REF!</f>
        <v>#REF!</v>
      </c>
      <c r="BO3" s="166"/>
      <c r="BP3" s="166"/>
      <c r="BQ3" s="166"/>
      <c r="BR3" s="166"/>
    </row>
    <row r="4" spans="1:70" s="85" customFormat="1" ht="16.5" customHeight="1">
      <c r="C4" s="132"/>
      <c r="D4" s="125"/>
      <c r="E4" s="134"/>
    </row>
    <row r="5" spans="1:70" ht="13.5" customHeight="1">
      <c r="C5" s="670" t="s">
        <v>5</v>
      </c>
      <c r="D5" s="633" t="s">
        <v>115</v>
      </c>
      <c r="E5" s="630" t="s">
        <v>32</v>
      </c>
      <c r="F5" s="631"/>
      <c r="G5" s="631"/>
      <c r="H5" s="631"/>
      <c r="I5" s="631"/>
      <c r="J5" s="632"/>
      <c r="K5" s="653" t="s">
        <v>6</v>
      </c>
      <c r="L5" s="650"/>
      <c r="M5" s="650"/>
      <c r="N5" s="650"/>
      <c r="O5" s="654"/>
      <c r="P5" s="653" t="s">
        <v>7</v>
      </c>
      <c r="Q5" s="650"/>
      <c r="R5" s="650"/>
      <c r="S5" s="650"/>
      <c r="T5" s="654"/>
      <c r="U5" s="653" t="s">
        <v>8</v>
      </c>
      <c r="V5" s="650"/>
      <c r="W5" s="650"/>
      <c r="X5" s="650"/>
      <c r="Y5" s="654"/>
      <c r="Z5" s="653" t="s">
        <v>9</v>
      </c>
      <c r="AA5" s="650"/>
      <c r="AB5" s="650"/>
      <c r="AC5" s="650"/>
      <c r="AD5" s="654"/>
      <c r="AE5" s="653" t="s">
        <v>10</v>
      </c>
      <c r="AF5" s="650"/>
      <c r="AG5" s="650"/>
      <c r="AH5" s="650"/>
      <c r="AI5" s="651"/>
      <c r="AJ5" s="685" t="s">
        <v>11</v>
      </c>
      <c r="AK5" s="686"/>
      <c r="AL5" s="686"/>
      <c r="AM5" s="686"/>
      <c r="AN5" s="309"/>
      <c r="AO5" s="653" t="s">
        <v>12</v>
      </c>
      <c r="AP5" s="650"/>
      <c r="AQ5" s="650"/>
      <c r="AR5" s="650"/>
      <c r="AS5" s="654"/>
      <c r="AT5" s="649" t="s">
        <v>13</v>
      </c>
      <c r="AU5" s="650"/>
      <c r="AV5" s="650"/>
      <c r="AW5" s="650"/>
      <c r="AX5" s="654"/>
      <c r="AY5" s="653" t="s">
        <v>13</v>
      </c>
      <c r="AZ5" s="650"/>
      <c r="BA5" s="650"/>
      <c r="BB5" s="650"/>
      <c r="BC5" s="654"/>
      <c r="BD5" s="653" t="s">
        <v>14</v>
      </c>
      <c r="BE5" s="650"/>
      <c r="BF5" s="650"/>
      <c r="BG5" s="650"/>
      <c r="BH5" s="654"/>
      <c r="BI5" s="653" t="s">
        <v>15</v>
      </c>
      <c r="BJ5" s="650"/>
      <c r="BK5" s="650"/>
      <c r="BL5" s="650"/>
      <c r="BM5" s="654"/>
      <c r="BN5" s="653" t="s">
        <v>16</v>
      </c>
      <c r="BO5" s="650"/>
      <c r="BP5" s="650"/>
      <c r="BQ5" s="650"/>
      <c r="BR5" s="654"/>
    </row>
    <row r="6" spans="1:70" ht="15" customHeight="1">
      <c r="C6" s="671"/>
      <c r="D6" s="634"/>
      <c r="E6" s="28" t="s">
        <v>0</v>
      </c>
      <c r="F6" s="29" t="s">
        <v>1</v>
      </c>
      <c r="G6" s="29" t="s">
        <v>2</v>
      </c>
      <c r="H6" s="30" t="s">
        <v>3</v>
      </c>
      <c r="I6" s="31" t="s">
        <v>4</v>
      </c>
      <c r="J6" s="17" t="s">
        <v>42</v>
      </c>
      <c r="K6" s="14" t="s">
        <v>0</v>
      </c>
      <c r="L6" s="15" t="s">
        <v>1</v>
      </c>
      <c r="M6" s="15" t="s">
        <v>2</v>
      </c>
      <c r="N6" s="16" t="s">
        <v>3</v>
      </c>
      <c r="O6" s="17" t="s">
        <v>42</v>
      </c>
      <c r="P6" s="14" t="s">
        <v>0</v>
      </c>
      <c r="Q6" s="15" t="s">
        <v>1</v>
      </c>
      <c r="R6" s="15" t="s">
        <v>2</v>
      </c>
      <c r="S6" s="16" t="s">
        <v>3</v>
      </c>
      <c r="T6" s="17" t="s">
        <v>42</v>
      </c>
      <c r="U6" s="14" t="s">
        <v>0</v>
      </c>
      <c r="V6" s="15" t="s">
        <v>1</v>
      </c>
      <c r="W6" s="15" t="s">
        <v>2</v>
      </c>
      <c r="X6" s="16" t="s">
        <v>3</v>
      </c>
      <c r="Y6" s="17" t="s">
        <v>42</v>
      </c>
      <c r="Z6" s="14"/>
      <c r="AA6" s="15"/>
      <c r="AB6" s="15"/>
      <c r="AC6" s="16"/>
      <c r="AD6" s="17"/>
      <c r="AE6" s="14" t="s">
        <v>0</v>
      </c>
      <c r="AF6" s="15" t="s">
        <v>1</v>
      </c>
      <c r="AG6" s="15" t="s">
        <v>2</v>
      </c>
      <c r="AH6" s="16" t="s">
        <v>3</v>
      </c>
      <c r="AI6" s="327" t="s">
        <v>42</v>
      </c>
      <c r="AJ6" s="676"/>
      <c r="AK6" s="677"/>
      <c r="AL6" s="677"/>
      <c r="AM6" s="677"/>
      <c r="AN6" s="678"/>
      <c r="AO6" s="14" t="s">
        <v>0</v>
      </c>
      <c r="AP6" s="15" t="s">
        <v>1</v>
      </c>
      <c r="AQ6" s="15" t="s">
        <v>2</v>
      </c>
      <c r="AR6" s="16" t="s">
        <v>3</v>
      </c>
      <c r="AS6" s="17" t="s">
        <v>42</v>
      </c>
      <c r="AT6" s="331" t="s">
        <v>0</v>
      </c>
      <c r="AU6" s="15" t="s">
        <v>1</v>
      </c>
      <c r="AV6" s="15" t="s">
        <v>2</v>
      </c>
      <c r="AW6" s="16" t="s">
        <v>3</v>
      </c>
      <c r="AX6" s="17" t="s">
        <v>42</v>
      </c>
      <c r="AY6" s="14" t="s">
        <v>0</v>
      </c>
      <c r="AZ6" s="15" t="s">
        <v>1</v>
      </c>
      <c r="BA6" s="15" t="s">
        <v>2</v>
      </c>
      <c r="BB6" s="16" t="s">
        <v>3</v>
      </c>
      <c r="BC6" s="17" t="s">
        <v>42</v>
      </c>
      <c r="BD6" s="14" t="s">
        <v>0</v>
      </c>
      <c r="BE6" s="15" t="s">
        <v>1</v>
      </c>
      <c r="BF6" s="15" t="s">
        <v>2</v>
      </c>
      <c r="BG6" s="16" t="s">
        <v>3</v>
      </c>
      <c r="BH6" s="17" t="s">
        <v>42</v>
      </c>
      <c r="BI6" s="14" t="s">
        <v>0</v>
      </c>
      <c r="BJ6" s="15" t="s">
        <v>1</v>
      </c>
      <c r="BK6" s="15" t="s">
        <v>2</v>
      </c>
      <c r="BL6" s="16" t="s">
        <v>3</v>
      </c>
      <c r="BM6" s="17" t="s">
        <v>42</v>
      </c>
      <c r="BN6" s="14" t="s">
        <v>0</v>
      </c>
      <c r="BO6" s="15" t="s">
        <v>1</v>
      </c>
      <c r="BP6" s="15" t="s">
        <v>2</v>
      </c>
      <c r="BQ6" s="16" t="s">
        <v>3</v>
      </c>
      <c r="BR6" s="17" t="s">
        <v>42</v>
      </c>
    </row>
    <row r="7" spans="1:70" ht="0.75" customHeight="1">
      <c r="C7" s="56"/>
      <c r="D7" s="57"/>
      <c r="E7" s="58"/>
      <c r="F7" s="59"/>
      <c r="G7" s="59"/>
      <c r="H7" s="60"/>
      <c r="I7" s="61"/>
      <c r="J7" s="62"/>
      <c r="K7" s="63"/>
      <c r="L7" s="64"/>
      <c r="M7" s="64"/>
      <c r="N7" s="65"/>
      <c r="O7" s="62"/>
      <c r="P7" s="63"/>
      <c r="Q7" s="64"/>
      <c r="R7" s="64"/>
      <c r="S7" s="65"/>
      <c r="T7" s="62"/>
      <c r="U7" s="63"/>
      <c r="V7" s="64"/>
      <c r="W7" s="64"/>
      <c r="X7" s="65"/>
      <c r="Y7" s="62"/>
      <c r="Z7" s="63"/>
      <c r="AA7" s="64"/>
      <c r="AB7" s="64"/>
      <c r="AC7" s="65"/>
      <c r="AD7" s="62"/>
      <c r="AE7" s="63"/>
      <c r="AF7" s="64"/>
      <c r="AG7" s="64"/>
      <c r="AH7" s="65"/>
      <c r="AI7" s="328"/>
      <c r="AJ7" s="343"/>
      <c r="AK7" s="343"/>
      <c r="AL7" s="343"/>
      <c r="AM7" s="343"/>
      <c r="AN7" s="365"/>
      <c r="AO7" s="63"/>
      <c r="AP7" s="64"/>
      <c r="AQ7" s="64"/>
      <c r="AR7" s="65"/>
      <c r="AS7" s="62"/>
      <c r="AT7" s="332"/>
      <c r="AU7" s="64"/>
      <c r="AV7" s="64"/>
      <c r="AW7" s="65"/>
      <c r="AX7" s="62"/>
      <c r="AY7" s="63"/>
      <c r="AZ7" s="64"/>
      <c r="BA7" s="64"/>
      <c r="BB7" s="65"/>
      <c r="BC7" s="62"/>
      <c r="BD7" s="63"/>
      <c r="BE7" s="64"/>
      <c r="BF7" s="64"/>
      <c r="BG7" s="65"/>
      <c r="BH7" s="62"/>
      <c r="BI7" s="63"/>
      <c r="BJ7" s="64"/>
      <c r="BK7" s="64"/>
      <c r="BL7" s="65"/>
      <c r="BM7" s="62"/>
      <c r="BN7" s="63"/>
      <c r="BO7" s="64"/>
      <c r="BP7" s="64"/>
      <c r="BQ7" s="65"/>
      <c r="BR7" s="62"/>
    </row>
    <row r="8" spans="1:70" ht="0.75" customHeight="1" thickBot="1">
      <c r="C8" s="18"/>
      <c r="D8" s="50"/>
      <c r="E8" s="32">
        <f>tyg*SUMIF($K$6:$BR$6,E$6,$K8:$BR8)</f>
        <v>0</v>
      </c>
      <c r="F8" s="33">
        <f>tyg*SUMIF($K$6:$BR$6,F$6,$K8:$BR8)</f>
        <v>0</v>
      </c>
      <c r="G8" s="33">
        <f>tyg*SUMIF($K$6:$BR$6,G$6,$K8:$BR8)</f>
        <v>0</v>
      </c>
      <c r="H8" s="34">
        <f>tyg*SUMIF($K$6:$BR$6,H$6,$K8:$BR8)</f>
        <v>0</v>
      </c>
      <c r="I8" s="35">
        <f>SUM(E8:H8)</f>
        <v>0</v>
      </c>
      <c r="J8" s="36">
        <f t="shared" ref="J8:J18" si="0">SUMIF($K$6:$BR$6,J$6,$K8:$BR8)</f>
        <v>0</v>
      </c>
      <c r="K8" s="19"/>
      <c r="L8" s="20"/>
      <c r="M8" s="20"/>
      <c r="N8" s="21"/>
      <c r="O8" s="22"/>
      <c r="P8" s="19"/>
      <c r="Q8" s="20"/>
      <c r="R8" s="20"/>
      <c r="S8" s="21"/>
      <c r="T8" s="22"/>
      <c r="U8" s="19"/>
      <c r="V8" s="20"/>
      <c r="W8" s="20"/>
      <c r="X8" s="21"/>
      <c r="Y8" s="22"/>
      <c r="Z8" s="19"/>
      <c r="AA8" s="20"/>
      <c r="AB8" s="20"/>
      <c r="AC8" s="21"/>
      <c r="AD8" s="22"/>
      <c r="AE8" s="99"/>
      <c r="AF8" s="20"/>
      <c r="AG8" s="20"/>
      <c r="AH8" s="21"/>
      <c r="AI8" s="329"/>
      <c r="AJ8" s="362"/>
      <c r="AK8" s="362"/>
      <c r="AL8" s="362"/>
      <c r="AM8" s="362"/>
      <c r="AN8" s="366"/>
      <c r="AO8" s="99"/>
      <c r="AP8" s="108"/>
      <c r="AQ8" s="20"/>
      <c r="AR8" s="21"/>
      <c r="AS8" s="22"/>
      <c r="AT8" s="100"/>
      <c r="AU8" s="20"/>
      <c r="AV8" s="20"/>
      <c r="AW8" s="21"/>
      <c r="AX8" s="22"/>
      <c r="AY8" s="19"/>
      <c r="AZ8" s="20"/>
      <c r="BA8" s="20"/>
      <c r="BB8" s="21"/>
      <c r="BC8" s="22"/>
      <c r="BD8" s="19"/>
      <c r="BE8" s="20"/>
      <c r="BF8" s="20"/>
      <c r="BG8" s="21"/>
      <c r="BH8" s="22"/>
      <c r="BI8" s="19"/>
      <c r="BJ8" s="20"/>
      <c r="BK8" s="20"/>
      <c r="BL8" s="21"/>
      <c r="BM8" s="22"/>
      <c r="BN8" s="19"/>
      <c r="BO8" s="20"/>
      <c r="BP8" s="20"/>
      <c r="BQ8" s="21"/>
      <c r="BR8" s="22"/>
    </row>
    <row r="9" spans="1:70" ht="13.5" customHeight="1" thickBot="1">
      <c r="A9" s="9">
        <v>1</v>
      </c>
      <c r="B9" s="297" t="s">
        <v>217</v>
      </c>
      <c r="C9" s="18" t="s">
        <v>116</v>
      </c>
      <c r="D9" s="69" t="s">
        <v>182</v>
      </c>
      <c r="E9" s="70">
        <f>15*(Z9+AE9+AO9+AT9)</f>
        <v>15</v>
      </c>
      <c r="F9" s="70">
        <f>15*(AA9+AF9+AP9+AU9)</f>
        <v>15</v>
      </c>
      <c r="G9" s="70">
        <f>15*(AB9+AG9+AQ9+AV9)</f>
        <v>0</v>
      </c>
      <c r="H9" s="70">
        <f>15*(AC9+AH9+AR9+AW9)</f>
        <v>15</v>
      </c>
      <c r="I9" s="71">
        <f>SUM(E9:H9)</f>
        <v>45</v>
      </c>
      <c r="J9" s="36">
        <f t="shared" si="0"/>
        <v>5</v>
      </c>
      <c r="K9" s="52"/>
      <c r="L9" s="55"/>
      <c r="M9" s="55"/>
      <c r="N9" s="72"/>
      <c r="O9" s="73"/>
      <c r="P9" s="52"/>
      <c r="Q9" s="55"/>
      <c r="R9" s="55"/>
      <c r="S9" s="72"/>
      <c r="T9" s="73"/>
      <c r="U9" s="52"/>
      <c r="V9" s="55"/>
      <c r="W9" s="55"/>
      <c r="X9" s="72"/>
      <c r="Y9" s="106"/>
      <c r="Z9" s="55"/>
      <c r="AA9" s="55"/>
      <c r="AB9" s="55"/>
      <c r="AC9" s="55"/>
      <c r="AD9" s="113"/>
      <c r="AE9" s="118"/>
      <c r="AF9" s="20"/>
      <c r="AG9" s="20"/>
      <c r="AH9" s="20"/>
      <c r="AI9" s="114"/>
      <c r="AJ9" s="679" t="s">
        <v>214</v>
      </c>
      <c r="AK9" s="680"/>
      <c r="AL9" s="680"/>
      <c r="AM9" s="680"/>
      <c r="AN9" s="681"/>
      <c r="AO9" s="367">
        <v>1</v>
      </c>
      <c r="AP9" s="119">
        <v>1</v>
      </c>
      <c r="AQ9" s="20"/>
      <c r="AR9" s="20">
        <v>1</v>
      </c>
      <c r="AS9" s="340">
        <v>5</v>
      </c>
      <c r="AT9" s="100"/>
      <c r="AU9" s="20"/>
      <c r="AV9" s="20"/>
      <c r="AW9" s="20"/>
      <c r="AX9" s="113"/>
      <c r="AY9" s="100"/>
      <c r="AZ9" s="20"/>
      <c r="BA9" s="20"/>
      <c r="BB9" s="21"/>
      <c r="BC9" s="22"/>
      <c r="BD9" s="19"/>
      <c r="BE9" s="20"/>
      <c r="BF9" s="20"/>
      <c r="BG9" s="21"/>
      <c r="BH9" s="22"/>
      <c r="BI9" s="19"/>
      <c r="BJ9" s="20"/>
      <c r="BK9" s="20"/>
      <c r="BL9" s="21"/>
      <c r="BM9" s="22"/>
      <c r="BN9" s="19"/>
      <c r="BO9" s="20"/>
      <c r="BP9" s="20"/>
      <c r="BQ9" s="21"/>
      <c r="BR9" s="22"/>
    </row>
    <row r="10" spans="1:70" ht="13.5" customHeight="1" thickBot="1">
      <c r="B10" s="297" t="s">
        <v>222</v>
      </c>
      <c r="C10" s="18" t="s">
        <v>117</v>
      </c>
      <c r="D10" s="69" t="s">
        <v>102</v>
      </c>
      <c r="E10" s="70">
        <f t="shared" ref="E10:F14" si="1">15*(Z10+AE10+AO10+AT10)</f>
        <v>45</v>
      </c>
      <c r="F10" s="70">
        <f t="shared" si="1"/>
        <v>15</v>
      </c>
      <c r="G10" s="70">
        <v>30</v>
      </c>
      <c r="H10" s="70">
        <f>15*(AC10+AH10+AR10+AW10)</f>
        <v>0</v>
      </c>
      <c r="I10" s="71">
        <f t="shared" ref="I10:I18" si="2">SUM(E10:H10)</f>
        <v>90</v>
      </c>
      <c r="J10" s="36">
        <f t="shared" si="0"/>
        <v>8</v>
      </c>
      <c r="K10" s="52"/>
      <c r="L10" s="55"/>
      <c r="M10" s="55"/>
      <c r="N10" s="72"/>
      <c r="O10" s="73"/>
      <c r="P10" s="52"/>
      <c r="Q10" s="55"/>
      <c r="R10" s="55"/>
      <c r="S10" s="72"/>
      <c r="T10" s="73"/>
      <c r="U10" s="52"/>
      <c r="V10" s="55"/>
      <c r="W10" s="55"/>
      <c r="X10" s="72"/>
      <c r="Y10" s="106"/>
      <c r="Z10" s="55"/>
      <c r="AA10" s="55"/>
      <c r="AB10" s="55"/>
      <c r="AC10" s="55"/>
      <c r="AD10" s="114"/>
      <c r="AE10" s="116">
        <v>2</v>
      </c>
      <c r="AF10" s="119">
        <v>1</v>
      </c>
      <c r="AG10" s="20">
        <v>2</v>
      </c>
      <c r="AH10" s="20"/>
      <c r="AI10" s="114">
        <v>7</v>
      </c>
      <c r="AJ10" s="679"/>
      <c r="AK10" s="680"/>
      <c r="AL10" s="680"/>
      <c r="AM10" s="680"/>
      <c r="AN10" s="681"/>
      <c r="AO10" s="350">
        <v>1</v>
      </c>
      <c r="AP10" s="171"/>
      <c r="AQ10" s="20"/>
      <c r="AR10" s="20"/>
      <c r="AS10" s="340">
        <v>1</v>
      </c>
      <c r="AT10" s="100"/>
      <c r="AU10" s="20"/>
      <c r="AV10" s="20"/>
      <c r="AW10" s="20"/>
      <c r="AX10" s="113"/>
      <c r="AY10" s="100"/>
      <c r="AZ10" s="20"/>
      <c r="BA10" s="20"/>
      <c r="BB10" s="21"/>
      <c r="BC10" s="22"/>
      <c r="BD10" s="19"/>
      <c r="BE10" s="20"/>
      <c r="BF10" s="20"/>
      <c r="BG10" s="21"/>
      <c r="BH10" s="22"/>
      <c r="BI10" s="19"/>
      <c r="BJ10" s="20"/>
      <c r="BK10" s="20"/>
      <c r="BL10" s="21"/>
      <c r="BM10" s="22"/>
      <c r="BN10" s="19"/>
      <c r="BO10" s="20"/>
      <c r="BP10" s="20"/>
      <c r="BQ10" s="21"/>
      <c r="BR10" s="22"/>
    </row>
    <row r="11" spans="1:70" ht="13.5" customHeight="1" thickBot="1">
      <c r="B11" s="297" t="s">
        <v>223</v>
      </c>
      <c r="C11" s="18" t="s">
        <v>118</v>
      </c>
      <c r="D11" s="69" t="s">
        <v>133</v>
      </c>
      <c r="E11" s="70">
        <f t="shared" si="1"/>
        <v>15</v>
      </c>
      <c r="F11" s="70">
        <f t="shared" si="1"/>
        <v>0</v>
      </c>
      <c r="G11" s="70">
        <f>15*(AB11+AG11+AQ11+AV11)</f>
        <v>15</v>
      </c>
      <c r="H11" s="70">
        <f>15*(AC11+AH11+AR11+AW11)</f>
        <v>0</v>
      </c>
      <c r="I11" s="71">
        <f t="shared" si="2"/>
        <v>30</v>
      </c>
      <c r="J11" s="36">
        <f t="shared" si="0"/>
        <v>2</v>
      </c>
      <c r="K11" s="52"/>
      <c r="L11" s="55"/>
      <c r="M11" s="55"/>
      <c r="N11" s="72"/>
      <c r="O11" s="73"/>
      <c r="P11" s="52"/>
      <c r="Q11" s="55"/>
      <c r="R11" s="55"/>
      <c r="S11" s="72"/>
      <c r="T11" s="73"/>
      <c r="U11" s="52"/>
      <c r="V11" s="55"/>
      <c r="W11" s="55"/>
      <c r="X11" s="72"/>
      <c r="Y11" s="106"/>
      <c r="Z11" s="55"/>
      <c r="AA11" s="55"/>
      <c r="AB11" s="55"/>
      <c r="AC11" s="55"/>
      <c r="AD11" s="114"/>
      <c r="AE11" s="172">
        <v>1</v>
      </c>
      <c r="AF11" s="20"/>
      <c r="AG11" s="112">
        <v>1</v>
      </c>
      <c r="AH11" s="20"/>
      <c r="AI11" s="114">
        <v>2</v>
      </c>
      <c r="AJ11" s="679"/>
      <c r="AK11" s="680"/>
      <c r="AL11" s="680"/>
      <c r="AM11" s="680"/>
      <c r="AN11" s="681"/>
      <c r="AO11" s="351"/>
      <c r="AP11" s="55"/>
      <c r="AQ11" s="20"/>
      <c r="AR11" s="20"/>
      <c r="AS11" s="340"/>
      <c r="AT11" s="100"/>
      <c r="AU11" s="20"/>
      <c r="AV11" s="20"/>
      <c r="AW11" s="20"/>
      <c r="AX11" s="113"/>
      <c r="AY11" s="100"/>
      <c r="AZ11" s="20"/>
      <c r="BA11" s="20"/>
      <c r="BB11" s="21"/>
      <c r="BC11" s="22"/>
      <c r="BD11" s="19"/>
      <c r="BE11" s="20"/>
      <c r="BF11" s="20"/>
      <c r="BG11" s="21"/>
      <c r="BH11" s="22"/>
      <c r="BI11" s="19"/>
      <c r="BJ11" s="20"/>
      <c r="BK11" s="20"/>
      <c r="BL11" s="21"/>
      <c r="BM11" s="22"/>
      <c r="BN11" s="19"/>
      <c r="BO11" s="20"/>
      <c r="BP11" s="20"/>
      <c r="BQ11" s="21"/>
      <c r="BR11" s="22"/>
    </row>
    <row r="12" spans="1:70" ht="13.5" customHeight="1" thickBot="1">
      <c r="B12" s="297" t="s">
        <v>227</v>
      </c>
      <c r="C12" s="18" t="s">
        <v>119</v>
      </c>
      <c r="D12" s="69" t="s">
        <v>81</v>
      </c>
      <c r="E12" s="70">
        <f t="shared" si="1"/>
        <v>45</v>
      </c>
      <c r="F12" s="70">
        <f t="shared" si="1"/>
        <v>15</v>
      </c>
      <c r="G12" s="70">
        <f>15*(AB12+AG12+AQ12+AV12)</f>
        <v>0</v>
      </c>
      <c r="H12" s="70">
        <v>15</v>
      </c>
      <c r="I12" s="71">
        <f t="shared" si="2"/>
        <v>75</v>
      </c>
      <c r="J12" s="36">
        <f t="shared" si="0"/>
        <v>6</v>
      </c>
      <c r="K12" s="52"/>
      <c r="L12" s="55"/>
      <c r="M12" s="55"/>
      <c r="N12" s="72"/>
      <c r="O12" s="73"/>
      <c r="P12" s="52"/>
      <c r="Q12" s="55"/>
      <c r="R12" s="55"/>
      <c r="S12" s="72"/>
      <c r="T12" s="73"/>
      <c r="U12" s="52"/>
      <c r="V12" s="55"/>
      <c r="W12" s="55"/>
      <c r="X12" s="72"/>
      <c r="Y12" s="106"/>
      <c r="Z12" s="55"/>
      <c r="AA12" s="55"/>
      <c r="AB12" s="55"/>
      <c r="AC12" s="55"/>
      <c r="AD12" s="113"/>
      <c r="AE12" s="115"/>
      <c r="AF12" s="20"/>
      <c r="AG12" s="20"/>
      <c r="AH12" s="20"/>
      <c r="AI12" s="114"/>
      <c r="AJ12" s="679"/>
      <c r="AK12" s="680"/>
      <c r="AL12" s="680"/>
      <c r="AM12" s="680"/>
      <c r="AN12" s="681"/>
      <c r="AO12" s="367">
        <v>3</v>
      </c>
      <c r="AP12" s="119">
        <v>1</v>
      </c>
      <c r="AQ12" s="20"/>
      <c r="AR12" s="112">
        <v>1</v>
      </c>
      <c r="AS12" s="340">
        <v>6</v>
      </c>
      <c r="AT12" s="294"/>
      <c r="AU12" s="192"/>
      <c r="AV12" s="20"/>
      <c r="AW12" s="112"/>
      <c r="AX12" s="113"/>
      <c r="AY12" s="100"/>
      <c r="AZ12" s="20"/>
      <c r="BA12" s="20"/>
      <c r="BB12" s="21"/>
      <c r="BC12" s="22"/>
      <c r="BD12" s="19"/>
      <c r="BE12" s="20"/>
      <c r="BF12" s="20"/>
      <c r="BG12" s="21"/>
      <c r="BH12" s="22"/>
      <c r="BI12" s="19"/>
      <c r="BJ12" s="20"/>
      <c r="BK12" s="20"/>
      <c r="BL12" s="21"/>
      <c r="BM12" s="22"/>
      <c r="BN12" s="19"/>
      <c r="BO12" s="20"/>
      <c r="BP12" s="20"/>
      <c r="BQ12" s="21"/>
      <c r="BR12" s="22"/>
    </row>
    <row r="13" spans="1:70" ht="13.5" customHeight="1" thickBot="1">
      <c r="B13" s="359" t="s">
        <v>217</v>
      </c>
      <c r="C13" s="18" t="s">
        <v>120</v>
      </c>
      <c r="D13" s="69" t="s">
        <v>103</v>
      </c>
      <c r="E13" s="70">
        <f t="shared" si="1"/>
        <v>30</v>
      </c>
      <c r="F13" s="70">
        <f t="shared" si="1"/>
        <v>15</v>
      </c>
      <c r="G13" s="70">
        <f>15*(AB13+AG13+AQ13+AV13)</f>
        <v>0</v>
      </c>
      <c r="H13" s="70">
        <f>15*(AC13+AH13+AR13+AW13)</f>
        <v>0</v>
      </c>
      <c r="I13" s="71">
        <f t="shared" si="2"/>
        <v>45</v>
      </c>
      <c r="J13" s="36">
        <f t="shared" si="0"/>
        <v>3</v>
      </c>
      <c r="K13" s="52"/>
      <c r="L13" s="55"/>
      <c r="M13" s="55"/>
      <c r="N13" s="72"/>
      <c r="O13" s="73"/>
      <c r="P13" s="52"/>
      <c r="Q13" s="55"/>
      <c r="R13" s="55"/>
      <c r="S13" s="72"/>
      <c r="T13" s="73"/>
      <c r="U13" s="52"/>
      <c r="V13" s="55"/>
      <c r="W13" s="55"/>
      <c r="X13" s="72"/>
      <c r="Y13" s="106"/>
      <c r="Z13" s="55"/>
      <c r="AA13" s="55"/>
      <c r="AB13" s="55"/>
      <c r="AC13" s="55"/>
      <c r="AD13" s="113"/>
      <c r="AE13" s="108"/>
      <c r="AF13" s="20"/>
      <c r="AG13" s="20"/>
      <c r="AH13" s="20"/>
      <c r="AI13" s="114"/>
      <c r="AJ13" s="679"/>
      <c r="AK13" s="680"/>
      <c r="AL13" s="680"/>
      <c r="AM13" s="680"/>
      <c r="AN13" s="681"/>
      <c r="AO13" s="368">
        <v>2</v>
      </c>
      <c r="AP13" s="20">
        <v>1</v>
      </c>
      <c r="AQ13" s="20"/>
      <c r="AR13" s="20"/>
      <c r="AS13" s="340">
        <v>3</v>
      </c>
      <c r="AT13" s="337"/>
      <c r="AU13" s="20"/>
      <c r="AV13" s="20"/>
      <c r="AW13" s="20"/>
      <c r="AX13" s="113"/>
      <c r="AY13" s="100"/>
      <c r="AZ13" s="20"/>
      <c r="BA13" s="20"/>
      <c r="BB13" s="21"/>
      <c r="BC13" s="22"/>
      <c r="BD13" s="19"/>
      <c r="BE13" s="20"/>
      <c r="BF13" s="20"/>
      <c r="BG13" s="21"/>
      <c r="BH13" s="22"/>
      <c r="BI13" s="19"/>
      <c r="BJ13" s="20"/>
      <c r="BK13" s="20"/>
      <c r="BL13" s="21"/>
      <c r="BM13" s="22"/>
      <c r="BN13" s="19"/>
      <c r="BO13" s="20"/>
      <c r="BP13" s="20"/>
      <c r="BQ13" s="21"/>
      <c r="BR13" s="22"/>
    </row>
    <row r="14" spans="1:70" ht="13.5" customHeight="1" thickBot="1">
      <c r="B14" s="360" t="s">
        <v>221</v>
      </c>
      <c r="C14" s="18" t="s">
        <v>121</v>
      </c>
      <c r="D14" s="69" t="s">
        <v>82</v>
      </c>
      <c r="E14" s="70">
        <f t="shared" si="1"/>
        <v>15</v>
      </c>
      <c r="F14" s="70">
        <f t="shared" si="1"/>
        <v>0</v>
      </c>
      <c r="G14" s="70">
        <v>15</v>
      </c>
      <c r="H14" s="70">
        <f>15*(AC14+AH14+AR14+AW14)</f>
        <v>0</v>
      </c>
      <c r="I14" s="71">
        <f t="shared" si="2"/>
        <v>30</v>
      </c>
      <c r="J14" s="36">
        <f t="shared" si="0"/>
        <v>4</v>
      </c>
      <c r="K14" s="52"/>
      <c r="L14" s="55"/>
      <c r="M14" s="55"/>
      <c r="N14" s="72"/>
      <c r="O14" s="73"/>
      <c r="P14" s="52"/>
      <c r="Q14" s="55"/>
      <c r="R14" s="55"/>
      <c r="S14" s="72"/>
      <c r="T14" s="73"/>
      <c r="U14" s="52"/>
      <c r="V14" s="55"/>
      <c r="W14" s="55"/>
      <c r="X14" s="72"/>
      <c r="Y14" s="106"/>
      <c r="Z14" s="55"/>
      <c r="AA14" s="55"/>
      <c r="AB14" s="55"/>
      <c r="AC14" s="55"/>
      <c r="AD14" s="114"/>
      <c r="AE14" s="112"/>
      <c r="AF14" s="20"/>
      <c r="AG14" s="20"/>
      <c r="AH14" s="20"/>
      <c r="AI14" s="114"/>
      <c r="AJ14" s="679"/>
      <c r="AK14" s="680"/>
      <c r="AL14" s="680"/>
      <c r="AM14" s="680"/>
      <c r="AN14" s="681"/>
      <c r="AO14" s="19"/>
      <c r="AP14" s="20"/>
      <c r="AQ14" s="20"/>
      <c r="AR14" s="20"/>
      <c r="AS14" s="340"/>
      <c r="AT14" s="334">
        <v>1</v>
      </c>
      <c r="AU14" s="100"/>
      <c r="AV14" s="20">
        <v>1</v>
      </c>
      <c r="AW14" s="20"/>
      <c r="AX14" s="113">
        <v>4</v>
      </c>
      <c r="AY14" s="100"/>
      <c r="AZ14" s="20"/>
      <c r="BA14" s="20"/>
      <c r="BB14" s="21"/>
      <c r="BC14" s="22"/>
      <c r="BD14" s="19"/>
      <c r="BE14" s="20"/>
      <c r="BF14" s="20"/>
      <c r="BG14" s="21"/>
      <c r="BH14" s="22"/>
      <c r="BI14" s="19"/>
      <c r="BJ14" s="20"/>
      <c r="BK14" s="20"/>
      <c r="BL14" s="21"/>
      <c r="BM14" s="22"/>
      <c r="BN14" s="19"/>
      <c r="BO14" s="20"/>
      <c r="BP14" s="20"/>
      <c r="BQ14" s="21"/>
      <c r="BR14" s="22"/>
    </row>
    <row r="15" spans="1:70" ht="13.5" customHeight="1">
      <c r="B15" s="359" t="s">
        <v>224</v>
      </c>
      <c r="C15" s="18" t="s">
        <v>122</v>
      </c>
      <c r="D15" s="69" t="s">
        <v>155</v>
      </c>
      <c r="E15" s="70">
        <v>15</v>
      </c>
      <c r="F15" s="70">
        <f t="shared" ref="F15:G17" si="3">15*(AA15+AF15+AP15+AU15)</f>
        <v>0</v>
      </c>
      <c r="G15" s="70">
        <f t="shared" si="3"/>
        <v>0</v>
      </c>
      <c r="H15" s="70">
        <f>15*(AC15+AH15+AR15+AW15)</f>
        <v>15</v>
      </c>
      <c r="I15" s="71">
        <f t="shared" si="2"/>
        <v>30</v>
      </c>
      <c r="J15" s="36">
        <f t="shared" si="0"/>
        <v>3</v>
      </c>
      <c r="K15" s="52"/>
      <c r="L15" s="55"/>
      <c r="M15" s="55"/>
      <c r="N15" s="72"/>
      <c r="O15" s="73"/>
      <c r="P15" s="52"/>
      <c r="Q15" s="55"/>
      <c r="R15" s="55"/>
      <c r="S15" s="72"/>
      <c r="T15" s="73"/>
      <c r="U15" s="52"/>
      <c r="V15" s="55"/>
      <c r="W15" s="55"/>
      <c r="X15" s="72"/>
      <c r="Y15" s="106"/>
      <c r="Z15" s="55"/>
      <c r="AA15" s="55"/>
      <c r="AB15" s="55"/>
      <c r="AC15" s="55"/>
      <c r="AD15" s="113"/>
      <c r="AE15" s="192">
        <v>1</v>
      </c>
      <c r="AF15" s="20"/>
      <c r="AG15" s="20"/>
      <c r="AH15" s="20"/>
      <c r="AI15" s="114">
        <v>1</v>
      </c>
      <c r="AJ15" s="679"/>
      <c r="AK15" s="680"/>
      <c r="AL15" s="680"/>
      <c r="AM15" s="680"/>
      <c r="AN15" s="681"/>
      <c r="AO15" s="19"/>
      <c r="AP15" s="20"/>
      <c r="AQ15" s="20"/>
      <c r="AR15" s="20">
        <v>1</v>
      </c>
      <c r="AS15" s="340">
        <v>2</v>
      </c>
      <c r="AT15" s="348"/>
      <c r="AU15" s="20"/>
      <c r="AV15" s="20"/>
      <c r="AW15" s="20"/>
      <c r="AX15" s="113"/>
      <c r="AY15" s="100"/>
      <c r="AZ15" s="20"/>
      <c r="BA15" s="20"/>
      <c r="BB15" s="21"/>
      <c r="BC15" s="22"/>
      <c r="BD15" s="19"/>
      <c r="BE15" s="20"/>
      <c r="BF15" s="20"/>
      <c r="BG15" s="21"/>
      <c r="BH15" s="22"/>
      <c r="BI15" s="19"/>
      <c r="BJ15" s="20"/>
      <c r="BK15" s="20"/>
      <c r="BL15" s="21"/>
      <c r="BM15" s="22"/>
      <c r="BN15" s="19"/>
      <c r="BO15" s="20"/>
      <c r="BP15" s="20"/>
      <c r="BQ15" s="21"/>
      <c r="BR15" s="22"/>
    </row>
    <row r="16" spans="1:70" ht="13.5" customHeight="1">
      <c r="B16" s="359" t="s">
        <v>225</v>
      </c>
      <c r="C16" s="18" t="s">
        <v>132</v>
      </c>
      <c r="D16" s="361" t="s">
        <v>226</v>
      </c>
      <c r="E16" s="70">
        <f>15*(Z16+AE16+AO16+AT16)</f>
        <v>0</v>
      </c>
      <c r="F16" s="70">
        <f t="shared" si="3"/>
        <v>0</v>
      </c>
      <c r="G16" s="70">
        <f t="shared" si="3"/>
        <v>0</v>
      </c>
      <c r="H16" s="70">
        <f>15*(AC16+AH16+AR16+AW16)</f>
        <v>15</v>
      </c>
      <c r="I16" s="71">
        <f t="shared" si="2"/>
        <v>15</v>
      </c>
      <c r="J16" s="36">
        <f t="shared" si="0"/>
        <v>2</v>
      </c>
      <c r="K16" s="52"/>
      <c r="L16" s="55"/>
      <c r="M16" s="55"/>
      <c r="N16" s="72"/>
      <c r="O16" s="73"/>
      <c r="P16" s="52"/>
      <c r="Q16" s="55"/>
      <c r="R16" s="55"/>
      <c r="S16" s="72"/>
      <c r="T16" s="73"/>
      <c r="U16" s="52"/>
      <c r="V16" s="55"/>
      <c r="W16" s="55"/>
      <c r="X16" s="72"/>
      <c r="Y16" s="106"/>
      <c r="Z16" s="55"/>
      <c r="AA16" s="55"/>
      <c r="AB16" s="55"/>
      <c r="AC16" s="55"/>
      <c r="AD16" s="114"/>
      <c r="AE16" s="192"/>
      <c r="AF16" s="100"/>
      <c r="AG16" s="20"/>
      <c r="AH16" s="20">
        <v>1</v>
      </c>
      <c r="AI16" s="114">
        <v>2</v>
      </c>
      <c r="AJ16" s="679"/>
      <c r="AK16" s="680"/>
      <c r="AL16" s="680"/>
      <c r="AM16" s="680"/>
      <c r="AN16" s="681"/>
      <c r="AO16" s="19"/>
      <c r="AP16" s="20"/>
      <c r="AQ16" s="20"/>
      <c r="AR16" s="20"/>
      <c r="AS16" s="340"/>
      <c r="AT16" s="100"/>
      <c r="AU16" s="20"/>
      <c r="AV16" s="20"/>
      <c r="AW16" s="20"/>
      <c r="AX16" s="113"/>
      <c r="AY16" s="100"/>
      <c r="AZ16" s="20"/>
      <c r="BA16" s="20"/>
      <c r="BB16" s="21"/>
      <c r="BC16" s="22"/>
      <c r="BD16" s="19"/>
      <c r="BE16" s="20"/>
      <c r="BF16" s="20"/>
      <c r="BG16" s="21"/>
      <c r="BH16" s="22"/>
      <c r="BI16" s="19"/>
      <c r="BJ16" s="20"/>
      <c r="BK16" s="20"/>
      <c r="BL16" s="21"/>
      <c r="BM16" s="22"/>
      <c r="BN16" s="19"/>
      <c r="BO16" s="20"/>
      <c r="BP16" s="20"/>
      <c r="BQ16" s="21"/>
      <c r="BR16" s="22"/>
    </row>
    <row r="17" spans="1:70" ht="13.5" customHeight="1">
      <c r="A17" s="9">
        <v>1</v>
      </c>
      <c r="B17" s="359"/>
      <c r="C17" s="18"/>
      <c r="D17" s="69"/>
      <c r="E17" s="70">
        <f>15*(Z17+AE17+AO17+AT17)</f>
        <v>0</v>
      </c>
      <c r="F17" s="70">
        <f t="shared" si="3"/>
        <v>0</v>
      </c>
      <c r="G17" s="70">
        <f t="shared" si="3"/>
        <v>0</v>
      </c>
      <c r="H17" s="70">
        <f>15*(AC17+AH17+AR17+AW17)</f>
        <v>0</v>
      </c>
      <c r="I17" s="71">
        <f t="shared" si="2"/>
        <v>0</v>
      </c>
      <c r="J17" s="36">
        <f t="shared" si="0"/>
        <v>0</v>
      </c>
      <c r="K17" s="52"/>
      <c r="L17" s="55"/>
      <c r="M17" s="55"/>
      <c r="N17" s="72"/>
      <c r="O17" s="73"/>
      <c r="P17" s="52"/>
      <c r="Q17" s="55"/>
      <c r="R17" s="55"/>
      <c r="S17" s="72"/>
      <c r="T17" s="73"/>
      <c r="U17" s="52"/>
      <c r="V17" s="55"/>
      <c r="W17" s="55"/>
      <c r="X17" s="72"/>
      <c r="Y17" s="106"/>
      <c r="Z17" s="55"/>
      <c r="AA17" s="55"/>
      <c r="AB17" s="55"/>
      <c r="AC17" s="55"/>
      <c r="AD17" s="113"/>
      <c r="AE17" s="55"/>
      <c r="AF17" s="55"/>
      <c r="AG17" s="55"/>
      <c r="AH17" s="55"/>
      <c r="AI17" s="114"/>
      <c r="AJ17" s="679"/>
      <c r="AK17" s="680"/>
      <c r="AL17" s="680"/>
      <c r="AM17" s="680"/>
      <c r="AN17" s="681"/>
      <c r="AO17" s="52"/>
      <c r="AP17" s="55"/>
      <c r="AQ17" s="55"/>
      <c r="AR17" s="55"/>
      <c r="AS17" s="340"/>
      <c r="AT17" s="117"/>
      <c r="AU17" s="55"/>
      <c r="AV17" s="55"/>
      <c r="AW17" s="55"/>
      <c r="AX17" s="113"/>
      <c r="AY17" s="100"/>
      <c r="AZ17" s="20"/>
      <c r="BA17" s="20"/>
      <c r="BB17" s="21"/>
      <c r="BC17" s="22"/>
      <c r="BD17" s="19"/>
      <c r="BE17" s="20"/>
      <c r="BF17" s="20"/>
      <c r="BG17" s="21"/>
      <c r="BH17" s="22"/>
      <c r="BI17" s="19"/>
      <c r="BJ17" s="20"/>
      <c r="BK17" s="20"/>
      <c r="BL17" s="21"/>
      <c r="BM17" s="22"/>
      <c r="BN17" s="19"/>
      <c r="BO17" s="20"/>
      <c r="BP17" s="20"/>
      <c r="BQ17" s="21"/>
      <c r="BR17" s="22"/>
    </row>
    <row r="18" spans="1:70" ht="3.75" customHeight="1">
      <c r="A18" s="9">
        <v>1</v>
      </c>
      <c r="C18" s="23"/>
      <c r="D18" s="74"/>
      <c r="E18" s="75">
        <f>tyg*SUMIF($K$6:$BR$6,E$6,$K18:$BR18)</f>
        <v>0</v>
      </c>
      <c r="F18" s="76">
        <f>tyg*SUMIF($K$6:$BR$6,F$6,$K18:$BR18)</f>
        <v>0</v>
      </c>
      <c r="G18" s="76">
        <f>tyg*SUMIF($K$6:$BR$6,G$6,$K18:$BR18)</f>
        <v>0</v>
      </c>
      <c r="H18" s="77">
        <f>tyg*SUMIF($K$6:$BR$6,H$6,$K18:$BR18)</f>
        <v>0</v>
      </c>
      <c r="I18" s="78">
        <f t="shared" si="2"/>
        <v>0</v>
      </c>
      <c r="J18" s="37">
        <f t="shared" si="0"/>
        <v>0</v>
      </c>
      <c r="K18" s="79"/>
      <c r="L18" s="80"/>
      <c r="M18" s="80"/>
      <c r="N18" s="81"/>
      <c r="O18" s="82"/>
      <c r="P18" s="79"/>
      <c r="Q18" s="80"/>
      <c r="R18" s="80"/>
      <c r="S18" s="81"/>
      <c r="T18" s="82"/>
      <c r="U18" s="79"/>
      <c r="V18" s="80"/>
      <c r="W18" s="80"/>
      <c r="X18" s="81"/>
      <c r="Y18" s="82"/>
      <c r="Z18" s="79"/>
      <c r="AA18" s="80"/>
      <c r="AB18" s="80"/>
      <c r="AC18" s="81"/>
      <c r="AD18" s="27"/>
      <c r="AE18" s="79"/>
      <c r="AF18" s="80"/>
      <c r="AG18" s="80"/>
      <c r="AH18" s="81"/>
      <c r="AI18" s="330"/>
      <c r="AJ18" s="679"/>
      <c r="AK18" s="680"/>
      <c r="AL18" s="680"/>
      <c r="AM18" s="680"/>
      <c r="AN18" s="681"/>
      <c r="AO18" s="79"/>
      <c r="AP18" s="80"/>
      <c r="AQ18" s="80"/>
      <c r="AR18" s="81"/>
      <c r="AS18" s="27"/>
      <c r="AT18" s="339"/>
      <c r="AU18" s="80"/>
      <c r="AV18" s="80"/>
      <c r="AW18" s="81"/>
      <c r="AX18" s="27"/>
      <c r="AY18" s="24"/>
      <c r="AZ18" s="25"/>
      <c r="BA18" s="25"/>
      <c r="BB18" s="26"/>
      <c r="BC18" s="27"/>
      <c r="BD18" s="24"/>
      <c r="BE18" s="25"/>
      <c r="BF18" s="25"/>
      <c r="BG18" s="26"/>
      <c r="BH18" s="27"/>
      <c r="BI18" s="24"/>
      <c r="BJ18" s="25"/>
      <c r="BK18" s="25"/>
      <c r="BL18" s="26"/>
      <c r="BM18" s="27"/>
      <c r="BN18" s="24"/>
      <c r="BO18" s="25"/>
      <c r="BP18" s="25"/>
      <c r="BQ18" s="26"/>
      <c r="BR18" s="27"/>
    </row>
    <row r="19" spans="1:70" ht="13.5" customHeight="1">
      <c r="A19" s="9">
        <v>2</v>
      </c>
      <c r="C19" s="642" t="s">
        <v>33</v>
      </c>
      <c r="D19" s="643"/>
      <c r="E19" s="38">
        <f t="shared" ref="E19:K19" si="4">SUM(E8:E18)</f>
        <v>180</v>
      </c>
      <c r="F19" s="39">
        <f t="shared" si="4"/>
        <v>60</v>
      </c>
      <c r="G19" s="39">
        <f t="shared" si="4"/>
        <v>60</v>
      </c>
      <c r="H19" s="40">
        <f t="shared" si="4"/>
        <v>60</v>
      </c>
      <c r="I19" s="640">
        <f t="shared" si="4"/>
        <v>360</v>
      </c>
      <c r="J19" s="638">
        <f>SUM(J8:J18)</f>
        <v>33</v>
      </c>
      <c r="K19" s="43">
        <f t="shared" si="4"/>
        <v>0</v>
      </c>
      <c r="L19" s="44">
        <f>SUM(L8:L18)-SUMIF($D$8:$D$18,"WF",L8:L18)</f>
        <v>0</v>
      </c>
      <c r="M19" s="44">
        <f>SUM(M8:M18)</f>
        <v>0</v>
      </c>
      <c r="N19" s="45">
        <f>SUM(N8:N18)</f>
        <v>0</v>
      </c>
      <c r="O19" s="638">
        <f>SUM(O8:O18)</f>
        <v>0</v>
      </c>
      <c r="P19" s="43">
        <f>SUM(P8:P18)</f>
        <v>0</v>
      </c>
      <c r="Q19" s="44">
        <f>SUM(Q8:Q18)-SUMIF($D$8:$D$18,"WF",Q8:Q18)</f>
        <v>0</v>
      </c>
      <c r="R19" s="44">
        <f>SUM(R8:R18)</f>
        <v>0</v>
      </c>
      <c r="S19" s="45">
        <f>SUM(S8:S18)</f>
        <v>0</v>
      </c>
      <c r="T19" s="638">
        <f>SUM(T8:T18)</f>
        <v>0</v>
      </c>
      <c r="U19" s="43">
        <f>SUM(U8:U18)</f>
        <v>0</v>
      </c>
      <c r="V19" s="44">
        <f>SUM(V8:V18)-SUMIF($D$8:$D$18,"WF",V8:V18)</f>
        <v>0</v>
      </c>
      <c r="W19" s="44">
        <f>SUM(W8:W18)</f>
        <v>0</v>
      </c>
      <c r="X19" s="45">
        <f>SUM(X8:X18)</f>
        <v>0</v>
      </c>
      <c r="Y19" s="638">
        <f>SUM(Y8:Y18)</f>
        <v>0</v>
      </c>
      <c r="Z19" s="43">
        <f>SUM(Z8:Z18)</f>
        <v>0</v>
      </c>
      <c r="AA19" s="44">
        <f>SUM(AA8:AA18)-SUMIF($D$8:$D$18,"WF",AA8:AA18)</f>
        <v>0</v>
      </c>
      <c r="AB19" s="44">
        <f>SUM(AB8:AB18)</f>
        <v>0</v>
      </c>
      <c r="AC19" s="45">
        <f>SUM(AC8:AC18)</f>
        <v>0</v>
      </c>
      <c r="AD19" s="638">
        <f>SUM(AD8:AD18)</f>
        <v>0</v>
      </c>
      <c r="AE19" s="43">
        <f>SUM(AE8:AE18)</f>
        <v>4</v>
      </c>
      <c r="AF19" s="44">
        <f>SUM(AF8:AF18)-SUMIF($D$8:$D$18,"WF",AF8:AF18)</f>
        <v>1</v>
      </c>
      <c r="AG19" s="44">
        <f>SUM(AG8:AG18)</f>
        <v>3</v>
      </c>
      <c r="AH19" s="45">
        <f>SUM(AH8:AH18)</f>
        <v>1</v>
      </c>
      <c r="AI19" s="647">
        <f>SUM(AI8:AI18)</f>
        <v>12</v>
      </c>
      <c r="AJ19" s="679"/>
      <c r="AK19" s="680"/>
      <c r="AL19" s="680"/>
      <c r="AM19" s="680"/>
      <c r="AN19" s="681"/>
      <c r="AO19" s="43">
        <f>SUM(AO8:AO18)</f>
        <v>7</v>
      </c>
      <c r="AP19" s="44">
        <f>SUM(AP8:AP18)-SUMIF($D$8:$D$18,"WF",AP8:AP18)</f>
        <v>3</v>
      </c>
      <c r="AQ19" s="44">
        <f t="shared" ref="AQ19:AY19" si="5">SUM(AQ8:AQ18)</f>
        <v>0</v>
      </c>
      <c r="AR19" s="45">
        <f t="shared" si="5"/>
        <v>3</v>
      </c>
      <c r="AS19" s="638">
        <f t="shared" si="5"/>
        <v>17</v>
      </c>
      <c r="AT19" s="335">
        <f t="shared" si="5"/>
        <v>1</v>
      </c>
      <c r="AU19" s="44">
        <f t="shared" si="5"/>
        <v>0</v>
      </c>
      <c r="AV19" s="44">
        <f t="shared" si="5"/>
        <v>1</v>
      </c>
      <c r="AW19" s="45">
        <f t="shared" si="5"/>
        <v>0</v>
      </c>
      <c r="AX19" s="638">
        <f t="shared" si="5"/>
        <v>4</v>
      </c>
      <c r="AY19" s="43">
        <f t="shared" si="5"/>
        <v>0</v>
      </c>
      <c r="AZ19" s="44">
        <f>SUM(AZ8:AZ18)-SUMIF($D$8:$D$18,"WF",AZ8:AZ18)</f>
        <v>0</v>
      </c>
      <c r="BA19" s="44">
        <f>SUM(BA8:BA18)</f>
        <v>0</v>
      </c>
      <c r="BB19" s="45">
        <f>SUM(BB8:BB18)</f>
        <v>0</v>
      </c>
      <c r="BC19" s="638">
        <f>SUM(BC8:BC18)</f>
        <v>0</v>
      </c>
      <c r="BD19" s="43">
        <f>SUM(BD8:BD18)</f>
        <v>0</v>
      </c>
      <c r="BE19" s="44">
        <f>SUM(BE8:BE18)-SUMIF($D$8:$D$18,"WF",BE8:BE18)</f>
        <v>0</v>
      </c>
      <c r="BF19" s="44">
        <f>SUM(BF8:BF18)</f>
        <v>0</v>
      </c>
      <c r="BG19" s="45">
        <f>SUM(BG8:BG18)</f>
        <v>0</v>
      </c>
      <c r="BH19" s="638">
        <f>SUM(BH8:BH18)</f>
        <v>0</v>
      </c>
      <c r="BI19" s="43">
        <f>SUM(BI8:BI18)</f>
        <v>0</v>
      </c>
      <c r="BJ19" s="44">
        <f>SUM(BJ8:BJ18)-SUMIF($D$8:$D$18,"WF",BJ8:BJ18)</f>
        <v>0</v>
      </c>
      <c r="BK19" s="44">
        <f>SUM(BK8:BK18)</f>
        <v>0</v>
      </c>
      <c r="BL19" s="45">
        <f>SUM(BL8:BL18)</f>
        <v>0</v>
      </c>
      <c r="BM19" s="638">
        <f>SUM(BM8:BM18)</f>
        <v>0</v>
      </c>
      <c r="BN19" s="43">
        <f>SUM(BN8:BN18)</f>
        <v>0</v>
      </c>
      <c r="BO19" s="44">
        <f>SUM(BO8:BO18)-SUMIF($D$8:$D$18,"WF",BO8:BO18)</f>
        <v>0</v>
      </c>
      <c r="BP19" s="44">
        <f>SUM(BP8:BP18)</f>
        <v>0</v>
      </c>
      <c r="BQ19" s="45">
        <f>SUM(BQ8:BQ18)</f>
        <v>0</v>
      </c>
      <c r="BR19" s="638">
        <f>SUM(BR8:BR18)</f>
        <v>0</v>
      </c>
    </row>
    <row r="20" spans="1:70" ht="13.5" customHeight="1">
      <c r="C20" s="644"/>
      <c r="D20" s="645"/>
      <c r="E20" s="635" t="str">
        <f>CONCATENATE(SUM(K20:BR20)," godz. x ",tyg," tygodni")</f>
        <v>24 godz. x 15 tygodni</v>
      </c>
      <c r="F20" s="636"/>
      <c r="G20" s="636"/>
      <c r="H20" s="636"/>
      <c r="I20" s="641"/>
      <c r="J20" s="639"/>
      <c r="K20" s="635">
        <f>SUM(K19:N19)</f>
        <v>0</v>
      </c>
      <c r="L20" s="636"/>
      <c r="M20" s="636"/>
      <c r="N20" s="637"/>
      <c r="O20" s="639"/>
      <c r="P20" s="635">
        <f>SUM(P19:S19)</f>
        <v>0</v>
      </c>
      <c r="Q20" s="636"/>
      <c r="R20" s="636"/>
      <c r="S20" s="637"/>
      <c r="T20" s="639"/>
      <c r="U20" s="635">
        <f>SUM(U19:X19)</f>
        <v>0</v>
      </c>
      <c r="V20" s="636"/>
      <c r="W20" s="636"/>
      <c r="X20" s="637"/>
      <c r="Y20" s="639"/>
      <c r="Z20" s="635">
        <f>SUM(Z19:AC19)</f>
        <v>0</v>
      </c>
      <c r="AA20" s="636"/>
      <c r="AB20" s="636"/>
      <c r="AC20" s="637"/>
      <c r="AD20" s="639"/>
      <c r="AE20" s="635">
        <f>SUM(AE19:AH19)</f>
        <v>9</v>
      </c>
      <c r="AF20" s="636"/>
      <c r="AG20" s="636"/>
      <c r="AH20" s="637"/>
      <c r="AI20" s="648"/>
      <c r="AJ20" s="682"/>
      <c r="AK20" s="683"/>
      <c r="AL20" s="683"/>
      <c r="AM20" s="683"/>
      <c r="AN20" s="684"/>
      <c r="AO20" s="635">
        <f>SUM(AO19:AR19)</f>
        <v>13</v>
      </c>
      <c r="AP20" s="636"/>
      <c r="AQ20" s="636"/>
      <c r="AR20" s="637"/>
      <c r="AS20" s="639"/>
      <c r="AT20" s="636">
        <f>SUM(AT19:AW19)</f>
        <v>2</v>
      </c>
      <c r="AU20" s="636"/>
      <c r="AV20" s="636"/>
      <c r="AW20" s="637"/>
      <c r="AX20" s="639"/>
      <c r="AY20" s="635">
        <f>SUM(AY19:BB19)</f>
        <v>0</v>
      </c>
      <c r="AZ20" s="636"/>
      <c r="BA20" s="636"/>
      <c r="BB20" s="637"/>
      <c r="BC20" s="639"/>
      <c r="BD20" s="635">
        <f>SUM(BD19:BG19)</f>
        <v>0</v>
      </c>
      <c r="BE20" s="636"/>
      <c r="BF20" s="636"/>
      <c r="BG20" s="637"/>
      <c r="BH20" s="639"/>
      <c r="BI20" s="635">
        <f>SUM(BI19:BL19)</f>
        <v>0</v>
      </c>
      <c r="BJ20" s="636"/>
      <c r="BK20" s="636"/>
      <c r="BL20" s="637"/>
      <c r="BM20" s="639"/>
      <c r="BN20" s="635">
        <f>SUM(BN19:BQ19)</f>
        <v>0</v>
      </c>
      <c r="BO20" s="636"/>
      <c r="BP20" s="636"/>
      <c r="BQ20" s="637"/>
      <c r="BR20" s="639"/>
    </row>
    <row r="21" spans="1:70" ht="13.5" customHeight="1">
      <c r="C21" s="667" t="s">
        <v>47</v>
      </c>
      <c r="D21" s="668"/>
      <c r="E21" s="41">
        <v>4</v>
      </c>
      <c r="F21" s="42"/>
      <c r="G21" s="42"/>
      <c r="H21" s="42"/>
      <c r="I21" s="42"/>
      <c r="J21" s="42"/>
      <c r="K21" s="41" t="e">
        <f ca="1">LiczbaEgz(K8:N18)</f>
        <v>#NAME?</v>
      </c>
      <c r="L21" s="42"/>
      <c r="M21" s="42"/>
      <c r="N21" s="42"/>
      <c r="O21" s="42"/>
      <c r="P21" s="41" t="e">
        <f ca="1">LiczbaEgz(P8:S18)</f>
        <v>#NAME?</v>
      </c>
      <c r="Q21" s="42"/>
      <c r="R21" s="42"/>
      <c r="S21" s="42"/>
      <c r="T21" s="42"/>
      <c r="U21" s="41" t="e">
        <f ca="1">LiczbaEgz(U8:X18)</f>
        <v>#NAME?</v>
      </c>
      <c r="V21" s="42"/>
      <c r="W21" s="42"/>
      <c r="X21" s="42"/>
      <c r="Y21" s="42"/>
      <c r="Z21" s="41"/>
      <c r="AA21" s="42"/>
      <c r="AB21" s="42"/>
      <c r="AC21" s="42"/>
      <c r="AD21" s="42"/>
      <c r="AE21" s="41">
        <v>1</v>
      </c>
      <c r="AF21" s="42"/>
      <c r="AG21" s="42"/>
      <c r="AH21" s="42"/>
      <c r="AI21" s="42"/>
      <c r="AJ21" s="42"/>
      <c r="AK21" s="42"/>
      <c r="AL21" s="42"/>
      <c r="AM21" s="42"/>
      <c r="AN21" s="42"/>
      <c r="AO21" s="41">
        <v>2</v>
      </c>
      <c r="AP21" s="42"/>
      <c r="AQ21" s="42"/>
      <c r="AR21" s="42"/>
      <c r="AS21" s="42"/>
      <c r="AT21" s="41">
        <v>1</v>
      </c>
      <c r="AU21" s="42"/>
      <c r="AV21" s="42"/>
      <c r="AW21" s="42"/>
      <c r="AX21" s="42"/>
      <c r="AY21" s="41" t="e">
        <f ca="1">LiczbaEgz(AY8:BB18)</f>
        <v>#NAME?</v>
      </c>
      <c r="AZ21" s="42"/>
      <c r="BA21" s="42"/>
      <c r="BB21" s="42"/>
      <c r="BC21" s="42"/>
      <c r="BD21" s="41" t="e">
        <f ca="1">LiczbaEgz(BD8:BG18)</f>
        <v>#NAME?</v>
      </c>
      <c r="BE21" s="42"/>
      <c r="BF21" s="42"/>
      <c r="BG21" s="42"/>
      <c r="BH21" s="42"/>
      <c r="BI21" s="41" t="e">
        <f ca="1">LiczbaEgz(BI8:BL18)</f>
        <v>#NAME?</v>
      </c>
      <c r="BJ21" s="42"/>
      <c r="BK21" s="42"/>
      <c r="BL21" s="42"/>
      <c r="BM21" s="42"/>
      <c r="BN21" s="41" t="e">
        <f ca="1">LiczbaEgz(BN8:BQ18)</f>
        <v>#NAME?</v>
      </c>
      <c r="BO21" s="42"/>
      <c r="BP21" s="42"/>
      <c r="BQ21" s="42"/>
      <c r="BR21" s="42"/>
    </row>
    <row r="22" spans="1:70" ht="13.5" thickBot="1"/>
    <row r="23" spans="1:70" ht="13.5" thickBot="1">
      <c r="AA23" s="170">
        <v>2</v>
      </c>
      <c r="AB23" s="168">
        <v>1</v>
      </c>
      <c r="AC23" s="9" t="s">
        <v>54</v>
      </c>
    </row>
    <row r="24" spans="1:70" ht="13.5" thickBot="1">
      <c r="AA24" s="169">
        <v>2</v>
      </c>
      <c r="AB24" s="94"/>
    </row>
    <row r="25" spans="1:70" ht="13.5" thickTop="1">
      <c r="AA25" s="95"/>
    </row>
    <row r="26" spans="1:70">
      <c r="D26" s="163"/>
      <c r="AR26" s="161"/>
    </row>
    <row r="27" spans="1:70">
      <c r="AR27" s="162"/>
    </row>
  </sheetData>
  <mergeCells count="46">
    <mergeCell ref="AJ6:AN6"/>
    <mergeCell ref="AJ9:AN20"/>
    <mergeCell ref="AJ5:AM5"/>
    <mergeCell ref="BR19:BR20"/>
    <mergeCell ref="E20:H20"/>
    <mergeCell ref="K20:N20"/>
    <mergeCell ref="P20:S20"/>
    <mergeCell ref="U20:X20"/>
    <mergeCell ref="Z20:AC20"/>
    <mergeCell ref="AE20:AH20"/>
    <mergeCell ref="AO20:AR20"/>
    <mergeCell ref="AT20:AW20"/>
    <mergeCell ref="AD19:AD20"/>
    <mergeCell ref="BI20:BL20"/>
    <mergeCell ref="BN20:BQ20"/>
    <mergeCell ref="C21:D21"/>
    <mergeCell ref="BM19:BM20"/>
    <mergeCell ref="AI19:AI20"/>
    <mergeCell ref="AS19:AS20"/>
    <mergeCell ref="C19:D20"/>
    <mergeCell ref="I19:I20"/>
    <mergeCell ref="J19:J20"/>
    <mergeCell ref="O19:O20"/>
    <mergeCell ref="Y19:Y20"/>
    <mergeCell ref="AX19:AX20"/>
    <mergeCell ref="BC19:BC20"/>
    <mergeCell ref="BH19:BH20"/>
    <mergeCell ref="AY20:BB20"/>
    <mergeCell ref="BD20:BG20"/>
    <mergeCell ref="T19:T20"/>
    <mergeCell ref="BN1:BR1"/>
    <mergeCell ref="BN2:BR2"/>
    <mergeCell ref="AY5:BC5"/>
    <mergeCell ref="C5:C6"/>
    <mergeCell ref="D5:D6"/>
    <mergeCell ref="E5:J5"/>
    <mergeCell ref="K5:O5"/>
    <mergeCell ref="BI5:BM5"/>
    <mergeCell ref="AO5:AS5"/>
    <mergeCell ref="AT5:AX5"/>
    <mergeCell ref="BD5:BH5"/>
    <mergeCell ref="P5:T5"/>
    <mergeCell ref="U5:Y5"/>
    <mergeCell ref="Z5:AD5"/>
    <mergeCell ref="AE5:AI5"/>
    <mergeCell ref="BN5:BR5"/>
  </mergeCells>
  <phoneticPr fontId="24" type="noConversion"/>
  <dataValidations count="2">
    <dataValidation type="whole" allowBlank="1" showInputMessage="1" showErrorMessage="1" errorTitle="Kontrola poprawności danych" error="Komórka arkusza zawiera regułę sprawdzającą poprawność danych._x000a_Dopuszczalne są tylko liczby całkowite z przedziału od 0 do 9._x000a_Jeżeli chcesz usunąć regułę wybierz polecenie:_x000a_[ Dane | Sprawdzanie poprawności]" sqref="K18:N20 O18:O19 P18:S20 T18:T19 BM19 AI19 U19:X20 AE19:AH20 AT19:AW20 BD19:BG20 Y19 BR18:BR19 AX19 BH19 Z19:AC20 AO19:AR20 AY19:BB20 BI19:BL20 AD19 AS19 BC19 BN18:BQ20 U18:AI18 AO18:BM18">
      <formula1>0</formula1>
      <formula2>9</formula2>
    </dataValidation>
    <dataValidation allowBlank="1" showInputMessage="1" showErrorMessage="1" errorTitle="Kontrola poprawności danych" error="Komórka arkusza zawiera regułę sprawdzającą poprawność danych._x000a_Dopuszczalne są tylko liczby całkowite z przedziału od 0 do 9._x000a_Jeżeli chcesz usunąć regułę wybierz polecenie:_x000a_[ Dane | Sprawdzanie poprawności]" sqref="AK8:AN8 AO8:BR17 K8:AI17 AJ8:AJ9"/>
  </dataValidations>
  <printOptions horizontalCentered="1" verticalCentered="1"/>
  <pageMargins left="0.59055118110236227" right="0.59055118110236227" top="0.98425196850393704" bottom="0.39370078740157483" header="0.51181102362204722" footer="0.51181102362204722"/>
  <pageSetup paperSize="9" scale="99" orientation="landscape" horizontalDpi="4294967293" verticalDpi="4294967293" r:id="rId1"/>
  <headerFooter alignWithMargins="0"/>
  <rowBreaks count="2" manualBreakCount="2">
    <brk id="22" min="2" max="64" man="1"/>
    <brk id="25" min="2" max="6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R36"/>
  <sheetViews>
    <sheetView showGridLines="0" showZeros="0" zoomScaleNormal="100" workbookViewId="0">
      <pane xSplit="4" ySplit="6" topLeftCell="E7" activePane="bottomRight" state="frozen"/>
      <selection activeCell="B1" sqref="B1"/>
      <selection pane="topRight" activeCell="E1" sqref="E1"/>
      <selection pane="bottomLeft" activeCell="B7" sqref="B7"/>
      <selection pane="bottomRight" activeCell="AW36" sqref="AW36"/>
    </sheetView>
  </sheetViews>
  <sheetFormatPr defaultRowHeight="12.75"/>
  <cols>
    <col min="1" max="1" width="4.7109375" style="9" hidden="1" customWidth="1"/>
    <col min="2" max="2" width="13.7109375" style="9" customWidth="1"/>
    <col min="3" max="3" width="6.140625" style="9" customWidth="1"/>
    <col min="4" max="4" width="34" style="9" customWidth="1"/>
    <col min="5" max="5" width="4.7109375" style="9" customWidth="1"/>
    <col min="6" max="6" width="4.140625" style="9" customWidth="1"/>
    <col min="7" max="7" width="4" style="9" customWidth="1"/>
    <col min="8" max="8" width="3.7109375" style="9" customWidth="1"/>
    <col min="9" max="9" width="4.28515625" style="9" customWidth="1"/>
    <col min="10" max="10" width="4.140625" style="9" customWidth="1"/>
    <col min="11" max="14" width="2.7109375" style="9" hidden="1" customWidth="1"/>
    <col min="15" max="15" width="4.7109375" style="9" hidden="1" customWidth="1"/>
    <col min="16" max="19" width="2.7109375" style="9" hidden="1" customWidth="1"/>
    <col min="20" max="20" width="4.7109375" style="9" hidden="1" customWidth="1"/>
    <col min="21" max="24" width="2.7109375" style="9" hidden="1" customWidth="1"/>
    <col min="25" max="25" width="4.7109375" style="9" hidden="1" customWidth="1"/>
    <col min="26" max="26" width="1.42578125" style="9" customWidth="1"/>
    <col min="27" max="27" width="1.5703125" style="9" customWidth="1"/>
    <col min="28" max="28" width="1.28515625" style="9" customWidth="1"/>
    <col min="29" max="29" width="1" style="9" customWidth="1"/>
    <col min="30" max="30" width="2" style="9" customWidth="1"/>
    <col min="31" max="34" width="2.7109375" style="9" customWidth="1"/>
    <col min="35" max="35" width="4.7109375" style="9" customWidth="1"/>
    <col min="36" max="36" width="3.140625" style="9" customWidth="1"/>
    <col min="37" max="37" width="3" style="9" customWidth="1"/>
    <col min="38" max="38" width="0.28515625" style="9" hidden="1" customWidth="1"/>
    <col min="39" max="39" width="4.7109375" style="9" hidden="1" customWidth="1"/>
    <col min="40" max="40" width="1.85546875" style="9" customWidth="1"/>
    <col min="41" max="44" width="2.7109375" style="9" customWidth="1"/>
    <col min="45" max="45" width="4.7109375" style="9" customWidth="1"/>
    <col min="46" max="46" width="2.85546875" style="9" customWidth="1"/>
    <col min="47" max="48" width="3" style="9" customWidth="1"/>
    <col min="49" max="49" width="2.85546875" style="9" customWidth="1"/>
    <col min="50" max="50" width="3.5703125" style="9" customWidth="1"/>
    <col min="51" max="54" width="2.7109375" style="9" hidden="1" customWidth="1"/>
    <col min="55" max="55" width="4.7109375" style="9" hidden="1" customWidth="1"/>
    <col min="56" max="59" width="2.7109375" style="9" hidden="1" customWidth="1"/>
    <col min="60" max="60" width="4.7109375" style="9" hidden="1" customWidth="1"/>
    <col min="61" max="64" width="2.7109375" style="9" hidden="1" customWidth="1"/>
    <col min="65" max="65" width="4.7109375" style="9" hidden="1" customWidth="1"/>
    <col min="66" max="69" width="2.7109375" style="9" hidden="1" customWidth="1"/>
    <col min="70" max="70" width="4.7109375" style="9" hidden="1" customWidth="1"/>
    <col min="71" max="16384" width="9.140625" style="9"/>
  </cols>
  <sheetData>
    <row r="1" spans="1:70" ht="16.5" customHeight="1">
      <c r="D1" s="48"/>
      <c r="BM1" s="10" t="s">
        <v>37</v>
      </c>
      <c r="BN1" s="669">
        <f ca="1">Kierunek!AR2</f>
        <v>42698</v>
      </c>
      <c r="BO1" s="669"/>
      <c r="BP1" s="669"/>
      <c r="BQ1" s="669"/>
      <c r="BR1" s="669"/>
    </row>
    <row r="2" spans="1:70" ht="16.5" customHeight="1">
      <c r="D2" s="48"/>
      <c r="E2" s="11" t="s">
        <v>34</v>
      </c>
      <c r="F2" s="46" t="str">
        <f>Kierunek!H2</f>
        <v>Technologia Żywności i Żywienie Człowieka, I stopień, stacjonarne</v>
      </c>
      <c r="BM2" s="10" t="s">
        <v>38</v>
      </c>
      <c r="BN2" s="669" t="e">
        <f>Kierunek!#REF!</f>
        <v>#REF!</v>
      </c>
      <c r="BO2" s="669"/>
      <c r="BP2" s="669"/>
      <c r="BQ2" s="669"/>
      <c r="BR2" s="669"/>
    </row>
    <row r="3" spans="1:70" ht="16.5" customHeight="1">
      <c r="C3" s="12"/>
      <c r="D3" s="48"/>
      <c r="E3" s="11" t="s">
        <v>35</v>
      </c>
      <c r="F3" s="46" t="s">
        <v>85</v>
      </c>
      <c r="BM3" s="13" t="s">
        <v>36</v>
      </c>
      <c r="BN3" s="47" t="e">
        <f>Kierunek!#REF!</f>
        <v>#REF!</v>
      </c>
      <c r="BO3" s="42"/>
      <c r="BP3" s="42"/>
      <c r="BQ3" s="42"/>
      <c r="BR3" s="42"/>
    </row>
    <row r="4" spans="1:70" ht="16.5" customHeight="1">
      <c r="C4" s="12"/>
      <c r="D4" s="48"/>
      <c r="E4" s="13"/>
    </row>
    <row r="5" spans="1:70" ht="13.5" customHeight="1">
      <c r="C5" s="670" t="s">
        <v>5</v>
      </c>
      <c r="D5" s="633" t="s">
        <v>123</v>
      </c>
      <c r="E5" s="630" t="s">
        <v>32</v>
      </c>
      <c r="F5" s="631"/>
      <c r="G5" s="631"/>
      <c r="H5" s="631"/>
      <c r="I5" s="631"/>
      <c r="J5" s="632"/>
      <c r="K5" s="653" t="s">
        <v>6</v>
      </c>
      <c r="L5" s="650"/>
      <c r="M5" s="650"/>
      <c r="N5" s="650"/>
      <c r="O5" s="654"/>
      <c r="P5" s="653" t="s">
        <v>7</v>
      </c>
      <c r="Q5" s="650"/>
      <c r="R5" s="650"/>
      <c r="S5" s="650"/>
      <c r="T5" s="654"/>
      <c r="U5" s="653" t="s">
        <v>8</v>
      </c>
      <c r="V5" s="650"/>
      <c r="W5" s="650"/>
      <c r="X5" s="650"/>
      <c r="Y5" s="651"/>
      <c r="Z5" s="672" t="s">
        <v>9</v>
      </c>
      <c r="AA5" s="673"/>
      <c r="AB5" s="673"/>
      <c r="AC5" s="673"/>
      <c r="AD5" s="674"/>
      <c r="AE5" s="649" t="s">
        <v>10</v>
      </c>
      <c r="AF5" s="650"/>
      <c r="AG5" s="650"/>
      <c r="AH5" s="650"/>
      <c r="AI5" s="651"/>
      <c r="AJ5" s="655" t="s">
        <v>212</v>
      </c>
      <c r="AK5" s="656"/>
      <c r="AL5" s="308"/>
      <c r="AM5" s="308"/>
      <c r="AN5" s="309"/>
      <c r="AO5" s="653" t="s">
        <v>213</v>
      </c>
      <c r="AP5" s="650"/>
      <c r="AQ5" s="650"/>
      <c r="AR5" s="650"/>
      <c r="AS5" s="654"/>
      <c r="AT5" s="649" t="s">
        <v>13</v>
      </c>
      <c r="AU5" s="650"/>
      <c r="AV5" s="650"/>
      <c r="AW5" s="650"/>
      <c r="AX5" s="654"/>
      <c r="AY5" s="653" t="s">
        <v>16</v>
      </c>
      <c r="AZ5" s="650"/>
      <c r="BA5" s="650"/>
      <c r="BB5" s="650"/>
      <c r="BC5" s="654"/>
    </row>
    <row r="6" spans="1:70" ht="15" customHeight="1">
      <c r="C6" s="671"/>
      <c r="D6" s="634"/>
      <c r="E6" s="28" t="s">
        <v>0</v>
      </c>
      <c r="F6" s="29" t="s">
        <v>1</v>
      </c>
      <c r="G6" s="29" t="s">
        <v>2</v>
      </c>
      <c r="H6" s="30" t="s">
        <v>3</v>
      </c>
      <c r="I6" s="31" t="s">
        <v>4</v>
      </c>
      <c r="J6" s="17" t="s">
        <v>42</v>
      </c>
      <c r="K6" s="14" t="s">
        <v>0</v>
      </c>
      <c r="L6" s="15" t="s">
        <v>1</v>
      </c>
      <c r="M6" s="15" t="s">
        <v>2</v>
      </c>
      <c r="N6" s="16" t="s">
        <v>3</v>
      </c>
      <c r="O6" s="17" t="s">
        <v>42</v>
      </c>
      <c r="P6" s="14" t="s">
        <v>0</v>
      </c>
      <c r="Q6" s="15" t="s">
        <v>1</v>
      </c>
      <c r="R6" s="15" t="s">
        <v>2</v>
      </c>
      <c r="S6" s="16" t="s">
        <v>3</v>
      </c>
      <c r="T6" s="17" t="s">
        <v>42</v>
      </c>
      <c r="U6" s="14" t="s">
        <v>0</v>
      </c>
      <c r="V6" s="15" t="s">
        <v>1</v>
      </c>
      <c r="W6" s="15" t="s">
        <v>2</v>
      </c>
      <c r="X6" s="16" t="s">
        <v>3</v>
      </c>
      <c r="Y6" s="327" t="s">
        <v>42</v>
      </c>
      <c r="Z6" s="14"/>
      <c r="AA6" s="15"/>
      <c r="AB6" s="15"/>
      <c r="AC6" s="16"/>
      <c r="AD6" s="17"/>
      <c r="AE6" s="331" t="s">
        <v>0</v>
      </c>
      <c r="AF6" s="15" t="s">
        <v>1</v>
      </c>
      <c r="AG6" s="15" t="s">
        <v>2</v>
      </c>
      <c r="AH6" s="16" t="s">
        <v>3</v>
      </c>
      <c r="AI6" s="327" t="s">
        <v>42</v>
      </c>
      <c r="AJ6" s="694"/>
      <c r="AK6" s="695"/>
      <c r="AL6" s="695"/>
      <c r="AM6" s="695"/>
      <c r="AN6" s="696"/>
      <c r="AO6" s="14" t="s">
        <v>0</v>
      </c>
      <c r="AP6" s="15" t="s">
        <v>1</v>
      </c>
      <c r="AQ6" s="15" t="s">
        <v>2</v>
      </c>
      <c r="AR6" s="16" t="s">
        <v>3</v>
      </c>
      <c r="AS6" s="17" t="s">
        <v>42</v>
      </c>
      <c r="AT6" s="331" t="s">
        <v>0</v>
      </c>
      <c r="AU6" s="15" t="s">
        <v>1</v>
      </c>
      <c r="AV6" s="15" t="s">
        <v>2</v>
      </c>
      <c r="AW6" s="16" t="s">
        <v>3</v>
      </c>
      <c r="AX6" s="17" t="s">
        <v>42</v>
      </c>
      <c r="AY6" s="14" t="s">
        <v>0</v>
      </c>
      <c r="AZ6" s="15" t="s">
        <v>1</v>
      </c>
      <c r="BA6" s="15" t="s">
        <v>2</v>
      </c>
      <c r="BB6" s="16" t="s">
        <v>3</v>
      </c>
      <c r="BC6" s="17" t="s">
        <v>42</v>
      </c>
    </row>
    <row r="7" spans="1:70" ht="0.75" customHeight="1">
      <c r="C7" s="56"/>
      <c r="D7" s="57"/>
      <c r="E7" s="58"/>
      <c r="F7" s="59"/>
      <c r="G7" s="59"/>
      <c r="H7" s="60"/>
      <c r="I7" s="61"/>
      <c r="J7" s="62"/>
      <c r="K7" s="63"/>
      <c r="L7" s="64"/>
      <c r="M7" s="64"/>
      <c r="N7" s="65"/>
      <c r="O7" s="62"/>
      <c r="P7" s="63"/>
      <c r="Q7" s="64"/>
      <c r="R7" s="64"/>
      <c r="S7" s="65"/>
      <c r="T7" s="62"/>
      <c r="U7" s="63"/>
      <c r="V7" s="64"/>
      <c r="W7" s="64"/>
      <c r="X7" s="65"/>
      <c r="Y7" s="328"/>
      <c r="Z7" s="63"/>
      <c r="AA7" s="64"/>
      <c r="AB7" s="64"/>
      <c r="AC7" s="65"/>
      <c r="AD7" s="62"/>
      <c r="AE7" s="332"/>
      <c r="AF7" s="64"/>
      <c r="AG7" s="64"/>
      <c r="AH7" s="65"/>
      <c r="AI7" s="328"/>
      <c r="AJ7" s="345"/>
      <c r="AK7" s="346"/>
      <c r="AL7" s="342"/>
      <c r="AM7" s="342"/>
      <c r="AN7" s="373"/>
      <c r="AO7" s="63"/>
      <c r="AP7" s="64"/>
      <c r="AQ7" s="64"/>
      <c r="AR7" s="65"/>
      <c r="AS7" s="62"/>
      <c r="AT7" s="332"/>
      <c r="AU7" s="64"/>
      <c r="AV7" s="64"/>
      <c r="AW7" s="65"/>
      <c r="AX7" s="62"/>
      <c r="AY7" s="63"/>
      <c r="AZ7" s="64"/>
      <c r="BA7" s="64"/>
      <c r="BB7" s="65"/>
      <c r="BC7" s="62"/>
    </row>
    <row r="8" spans="1:70" ht="0.75" customHeight="1" thickBot="1">
      <c r="C8" s="18"/>
      <c r="D8" s="50"/>
      <c r="E8" s="32">
        <f>tyg*SUMIF($K$6:$BC$6,E$6,$K8:$BC8)</f>
        <v>0</v>
      </c>
      <c r="F8" s="33">
        <f>tyg*SUMIF($K$6:$BC$6,F$6,$K8:$BC8)</f>
        <v>0</v>
      </c>
      <c r="G8" s="33">
        <f>tyg*SUMIF($K$6:$BC$6,G$6,$K8:$BC8)</f>
        <v>0</v>
      </c>
      <c r="H8" s="34">
        <f>tyg*SUMIF($K$6:$BC$6,H$6,$K8:$BC8)</f>
        <v>0</v>
      </c>
      <c r="I8" s="35">
        <f>SUM(E8:H8)</f>
        <v>0</v>
      </c>
      <c r="J8" s="36">
        <f t="shared" ref="J8:J16" si="0">SUMIF($K$6:$BC$6,J$6,$K8:$BC8)</f>
        <v>0</v>
      </c>
      <c r="K8" s="19"/>
      <c r="L8" s="20"/>
      <c r="M8" s="20"/>
      <c r="N8" s="21"/>
      <c r="O8" s="22"/>
      <c r="P8" s="19"/>
      <c r="Q8" s="20"/>
      <c r="R8" s="20"/>
      <c r="S8" s="21"/>
      <c r="T8" s="22"/>
      <c r="U8" s="19"/>
      <c r="V8" s="20"/>
      <c r="W8" s="20"/>
      <c r="X8" s="21"/>
      <c r="Y8" s="329"/>
      <c r="Z8" s="19"/>
      <c r="AA8" s="20"/>
      <c r="AB8" s="20"/>
      <c r="AC8" s="21"/>
      <c r="AD8" s="22"/>
      <c r="AE8" s="333"/>
      <c r="AF8" s="20"/>
      <c r="AG8" s="20"/>
      <c r="AH8" s="21"/>
      <c r="AI8" s="329"/>
      <c r="AJ8" s="345"/>
      <c r="AK8" s="346"/>
      <c r="AL8" s="342"/>
      <c r="AM8" s="342"/>
      <c r="AN8" s="373"/>
      <c r="AO8" s="99"/>
      <c r="AP8" s="108"/>
      <c r="AQ8" s="20"/>
      <c r="AR8" s="21"/>
      <c r="AS8" s="22"/>
      <c r="AT8" s="100"/>
      <c r="AU8" s="20"/>
      <c r="AV8" s="20"/>
      <c r="AW8" s="21"/>
      <c r="AX8" s="22"/>
      <c r="AY8" s="19"/>
      <c r="AZ8" s="20"/>
      <c r="BA8" s="20"/>
      <c r="BB8" s="21"/>
      <c r="BC8" s="22"/>
    </row>
    <row r="9" spans="1:70" ht="13.5" customHeight="1" thickBot="1">
      <c r="A9" s="9">
        <v>1</v>
      </c>
      <c r="B9" s="174" t="s">
        <v>202</v>
      </c>
      <c r="C9" s="18" t="s">
        <v>124</v>
      </c>
      <c r="D9" s="69" t="s">
        <v>86</v>
      </c>
      <c r="E9" s="70">
        <f t="shared" ref="E9:H10" si="1">15*(Z9+AE9+AO9+AT9)</f>
        <v>15</v>
      </c>
      <c r="F9" s="70">
        <f t="shared" si="1"/>
        <v>15</v>
      </c>
      <c r="G9" s="70">
        <f t="shared" si="1"/>
        <v>15</v>
      </c>
      <c r="H9" s="70">
        <f t="shared" si="1"/>
        <v>0</v>
      </c>
      <c r="I9" s="71">
        <f>SUM(E9:H9)</f>
        <v>45</v>
      </c>
      <c r="J9" s="36">
        <f t="shared" si="0"/>
        <v>5</v>
      </c>
      <c r="K9" s="52"/>
      <c r="L9" s="55"/>
      <c r="M9" s="55"/>
      <c r="N9" s="72"/>
      <c r="O9" s="73"/>
      <c r="P9" s="52"/>
      <c r="Q9" s="55"/>
      <c r="R9" s="55"/>
      <c r="S9" s="72"/>
      <c r="T9" s="73"/>
      <c r="U9" s="52"/>
      <c r="V9" s="55"/>
      <c r="W9" s="55"/>
      <c r="X9" s="72"/>
      <c r="Y9" s="106"/>
      <c r="Z9" s="371"/>
      <c r="AA9" s="55"/>
      <c r="AB9" s="55"/>
      <c r="AC9" s="55"/>
      <c r="AD9" s="340"/>
      <c r="AE9" s="363">
        <v>1</v>
      </c>
      <c r="AF9" s="119">
        <v>1</v>
      </c>
      <c r="AG9" s="112">
        <v>1</v>
      </c>
      <c r="AH9" s="55"/>
      <c r="AI9" s="114">
        <v>5</v>
      </c>
      <c r="AJ9" s="688" t="s">
        <v>214</v>
      </c>
      <c r="AK9" s="689"/>
      <c r="AL9" s="689"/>
      <c r="AM9" s="689"/>
      <c r="AN9" s="690"/>
      <c r="AO9" s="52"/>
      <c r="AP9" s="55"/>
      <c r="AQ9" s="55"/>
      <c r="AR9" s="55"/>
      <c r="AS9" s="340"/>
      <c r="AT9" s="117"/>
      <c r="AU9" s="55"/>
      <c r="AV9" s="55"/>
      <c r="AW9" s="55"/>
      <c r="AX9" s="113"/>
      <c r="AY9" s="19"/>
      <c r="AZ9" s="20"/>
      <c r="BA9" s="20"/>
      <c r="BB9" s="21"/>
      <c r="BC9" s="22"/>
    </row>
    <row r="10" spans="1:70" ht="13.5" customHeight="1">
      <c r="B10" s="174" t="s">
        <v>230</v>
      </c>
      <c r="C10" s="18" t="s">
        <v>125</v>
      </c>
      <c r="D10" s="69" t="s">
        <v>88</v>
      </c>
      <c r="E10" s="70">
        <f t="shared" si="1"/>
        <v>15</v>
      </c>
      <c r="F10" s="70">
        <f t="shared" si="1"/>
        <v>15</v>
      </c>
      <c r="G10" s="70">
        <f t="shared" si="1"/>
        <v>0</v>
      </c>
      <c r="H10" s="70">
        <f t="shared" si="1"/>
        <v>0</v>
      </c>
      <c r="I10" s="71">
        <f t="shared" ref="I10:I11" si="2">SUM(E10:H10)</f>
        <v>30</v>
      </c>
      <c r="J10" s="36">
        <f t="shared" si="0"/>
        <v>2</v>
      </c>
      <c r="K10" s="52"/>
      <c r="L10" s="55"/>
      <c r="M10" s="55"/>
      <c r="N10" s="72"/>
      <c r="O10" s="73"/>
      <c r="P10" s="52"/>
      <c r="Q10" s="55"/>
      <c r="R10" s="55"/>
      <c r="S10" s="72"/>
      <c r="T10" s="73"/>
      <c r="U10" s="52"/>
      <c r="V10" s="55"/>
      <c r="W10" s="55"/>
      <c r="X10" s="72"/>
      <c r="Y10" s="106"/>
      <c r="Z10" s="371"/>
      <c r="AA10" s="55"/>
      <c r="AB10" s="55"/>
      <c r="AC10" s="55"/>
      <c r="AD10" s="340"/>
      <c r="AE10" s="372"/>
      <c r="AF10" s="192"/>
      <c r="AG10" s="112"/>
      <c r="AH10" s="55"/>
      <c r="AI10" s="114"/>
      <c r="AJ10" s="688"/>
      <c r="AK10" s="689"/>
      <c r="AL10" s="689"/>
      <c r="AM10" s="689"/>
      <c r="AN10" s="690"/>
      <c r="AO10" s="52">
        <v>1</v>
      </c>
      <c r="AP10" s="55">
        <v>1</v>
      </c>
      <c r="AQ10" s="55"/>
      <c r="AR10" s="55"/>
      <c r="AS10" s="340">
        <v>2</v>
      </c>
      <c r="AT10" s="117"/>
      <c r="AU10" s="55"/>
      <c r="AV10" s="55"/>
      <c r="AW10" s="55"/>
      <c r="AX10" s="113"/>
      <c r="AY10" s="19"/>
      <c r="AZ10" s="20"/>
      <c r="BA10" s="20"/>
      <c r="BB10" s="21"/>
      <c r="BC10" s="22"/>
    </row>
    <row r="11" spans="1:70" ht="13.5" customHeight="1" thickBot="1">
      <c r="B11" s="174" t="s">
        <v>233</v>
      </c>
      <c r="C11" s="18" t="s">
        <v>237</v>
      </c>
      <c r="D11" s="69" t="s">
        <v>89</v>
      </c>
      <c r="E11" s="70">
        <f t="shared" ref="E11:G15" si="3">15*(Z11+AE11+AO11+AT11)</f>
        <v>30</v>
      </c>
      <c r="F11" s="70">
        <f t="shared" si="3"/>
        <v>0</v>
      </c>
      <c r="G11" s="70">
        <f t="shared" si="3"/>
        <v>15</v>
      </c>
      <c r="H11" s="70"/>
      <c r="I11" s="71">
        <f t="shared" si="2"/>
        <v>45</v>
      </c>
      <c r="J11" s="36">
        <f t="shared" si="0"/>
        <v>4</v>
      </c>
      <c r="K11" s="52"/>
      <c r="L11" s="55"/>
      <c r="M11" s="55"/>
      <c r="N11" s="72"/>
      <c r="O11" s="73"/>
      <c r="P11" s="52"/>
      <c r="Q11" s="55"/>
      <c r="R11" s="55"/>
      <c r="S11" s="72"/>
      <c r="T11" s="73"/>
      <c r="U11" s="52"/>
      <c r="V11" s="55"/>
      <c r="W11" s="55"/>
      <c r="X11" s="72"/>
      <c r="Y11" s="106"/>
      <c r="Z11" s="371"/>
      <c r="AA11" s="55"/>
      <c r="AB11" s="55"/>
      <c r="AC11" s="55"/>
      <c r="AD11" s="340"/>
      <c r="AE11" s="199"/>
      <c r="AF11" s="192"/>
      <c r="AG11" s="112"/>
      <c r="AH11" s="55"/>
      <c r="AI11" s="114"/>
      <c r="AJ11" s="688"/>
      <c r="AK11" s="689"/>
      <c r="AL11" s="689"/>
      <c r="AM11" s="689"/>
      <c r="AN11" s="690"/>
      <c r="AO11" s="452">
        <v>2</v>
      </c>
      <c r="AP11" s="453"/>
      <c r="AQ11" s="55">
        <v>1</v>
      </c>
      <c r="AR11" s="55"/>
      <c r="AS11" s="340">
        <v>4</v>
      </c>
      <c r="AT11" s="117"/>
      <c r="AU11" s="55"/>
      <c r="AV11" s="55"/>
      <c r="AW11" s="55"/>
      <c r="AX11" s="113"/>
      <c r="AY11" s="19"/>
      <c r="AZ11" s="20"/>
      <c r="BA11" s="20"/>
      <c r="BB11" s="21"/>
      <c r="BC11" s="22"/>
    </row>
    <row r="12" spans="1:70" ht="13.5" customHeight="1" thickBot="1">
      <c r="A12" s="9">
        <v>1</v>
      </c>
      <c r="B12" s="359"/>
      <c r="C12" s="18" t="s">
        <v>238</v>
      </c>
      <c r="D12" s="69" t="s">
        <v>99</v>
      </c>
      <c r="E12" s="70">
        <f t="shared" si="3"/>
        <v>15</v>
      </c>
      <c r="F12" s="70">
        <f t="shared" si="3"/>
        <v>15</v>
      </c>
      <c r="G12" s="70">
        <f t="shared" si="3"/>
        <v>15</v>
      </c>
      <c r="H12" s="70">
        <f>15*(AC12+AH12+AR12+AW12)</f>
        <v>0</v>
      </c>
      <c r="I12" s="71">
        <f t="shared" ref="I12:I15" si="4">SUM(E12:H12)</f>
        <v>45</v>
      </c>
      <c r="J12" s="36">
        <f t="shared" si="0"/>
        <v>3</v>
      </c>
      <c r="K12" s="52"/>
      <c r="L12" s="55"/>
      <c r="M12" s="55"/>
      <c r="N12" s="72"/>
      <c r="O12" s="73"/>
      <c r="P12" s="52"/>
      <c r="Q12" s="55"/>
      <c r="R12" s="55"/>
      <c r="S12" s="72"/>
      <c r="T12" s="73"/>
      <c r="U12" s="52"/>
      <c r="V12" s="55"/>
      <c r="W12" s="55"/>
      <c r="X12" s="72"/>
      <c r="Y12" s="106"/>
      <c r="Z12" s="52"/>
      <c r="AA12" s="55"/>
      <c r="AB12" s="55"/>
      <c r="AC12" s="55"/>
      <c r="AD12" s="340"/>
      <c r="AE12" s="99"/>
      <c r="AF12" s="20"/>
      <c r="AG12" s="20"/>
      <c r="AH12" s="20"/>
      <c r="AI12" s="114"/>
      <c r="AJ12" s="688"/>
      <c r="AK12" s="689"/>
      <c r="AL12" s="689"/>
      <c r="AM12" s="689"/>
      <c r="AN12" s="689"/>
      <c r="AO12" s="394">
        <v>1</v>
      </c>
      <c r="AP12" s="395">
        <v>1</v>
      </c>
      <c r="AQ12" s="100">
        <v>1</v>
      </c>
      <c r="AR12" s="20"/>
      <c r="AS12" s="340">
        <v>3</v>
      </c>
      <c r="AT12" s="100"/>
      <c r="AU12" s="20"/>
      <c r="AV12" s="20"/>
      <c r="AW12" s="20"/>
      <c r="AX12" s="113"/>
      <c r="AY12" s="19"/>
      <c r="AZ12" s="20"/>
      <c r="BA12" s="20"/>
      <c r="BB12" s="21"/>
      <c r="BC12" s="22"/>
    </row>
    <row r="13" spans="1:70" ht="13.5" customHeight="1" thickBot="1">
      <c r="B13" s="359" t="s">
        <v>217</v>
      </c>
      <c r="C13" s="18" t="s">
        <v>126</v>
      </c>
      <c r="D13" s="69" t="s">
        <v>135</v>
      </c>
      <c r="E13" s="70">
        <f t="shared" si="3"/>
        <v>30</v>
      </c>
      <c r="F13" s="70">
        <f t="shared" si="3"/>
        <v>0</v>
      </c>
      <c r="G13" s="70">
        <f t="shared" si="3"/>
        <v>15</v>
      </c>
      <c r="H13" s="70">
        <f>15*(AC13+AH13+AR13+AW13)</f>
        <v>15</v>
      </c>
      <c r="I13" s="71">
        <f t="shared" si="4"/>
        <v>60</v>
      </c>
      <c r="J13" s="36">
        <f t="shared" si="0"/>
        <v>5</v>
      </c>
      <c r="K13" s="52"/>
      <c r="L13" s="55"/>
      <c r="M13" s="55"/>
      <c r="N13" s="72"/>
      <c r="O13" s="73"/>
      <c r="P13" s="52"/>
      <c r="Q13" s="55"/>
      <c r="R13" s="55"/>
      <c r="S13" s="72"/>
      <c r="T13" s="73"/>
      <c r="U13" s="52"/>
      <c r="V13" s="55"/>
      <c r="W13" s="55"/>
      <c r="X13" s="72"/>
      <c r="Y13" s="106"/>
      <c r="Z13" s="52"/>
      <c r="AA13" s="55"/>
      <c r="AB13" s="55"/>
      <c r="AC13" s="55"/>
      <c r="AD13" s="340"/>
      <c r="AE13" s="455">
        <v>2</v>
      </c>
      <c r="AF13" s="112"/>
      <c r="AG13" s="20">
        <v>1</v>
      </c>
      <c r="AH13" s="112">
        <v>1</v>
      </c>
      <c r="AI13" s="114">
        <v>5</v>
      </c>
      <c r="AJ13" s="688"/>
      <c r="AK13" s="689"/>
      <c r="AL13" s="689"/>
      <c r="AM13" s="689"/>
      <c r="AN13" s="690"/>
      <c r="AO13" s="454"/>
      <c r="AP13" s="120"/>
      <c r="AQ13" s="20"/>
      <c r="AR13" s="20"/>
      <c r="AS13" s="340"/>
      <c r="AT13" s="337"/>
      <c r="AU13" s="20"/>
      <c r="AV13" s="20"/>
      <c r="AW13" s="20"/>
      <c r="AX13" s="113"/>
      <c r="AY13" s="19"/>
      <c r="AZ13" s="20"/>
      <c r="BA13" s="20"/>
      <c r="BB13" s="21"/>
      <c r="BC13" s="22"/>
    </row>
    <row r="14" spans="1:70" ht="13.5" customHeight="1" thickBot="1">
      <c r="B14" s="359" t="s">
        <v>232</v>
      </c>
      <c r="C14" s="18" t="s">
        <v>127</v>
      </c>
      <c r="D14" s="69" t="s">
        <v>87</v>
      </c>
      <c r="E14" s="70">
        <f t="shared" si="3"/>
        <v>30</v>
      </c>
      <c r="F14" s="70">
        <f t="shared" si="3"/>
        <v>0</v>
      </c>
      <c r="G14" s="70">
        <f t="shared" si="3"/>
        <v>0</v>
      </c>
      <c r="H14" s="70">
        <f>15*(AC14+AH14+AR14+AW14)</f>
        <v>15</v>
      </c>
      <c r="I14" s="71">
        <f t="shared" si="4"/>
        <v>45</v>
      </c>
      <c r="J14" s="36">
        <f t="shared" si="0"/>
        <v>5</v>
      </c>
      <c r="K14" s="52"/>
      <c r="L14" s="55"/>
      <c r="M14" s="55"/>
      <c r="N14" s="72"/>
      <c r="O14" s="73"/>
      <c r="P14" s="52"/>
      <c r="Q14" s="55"/>
      <c r="R14" s="55"/>
      <c r="S14" s="72"/>
      <c r="T14" s="73"/>
      <c r="U14" s="52"/>
      <c r="V14" s="55"/>
      <c r="W14" s="55"/>
      <c r="X14" s="72"/>
      <c r="Y14" s="106"/>
      <c r="Z14" s="52"/>
      <c r="AA14" s="55"/>
      <c r="AB14" s="55"/>
      <c r="AC14" s="55"/>
      <c r="AD14" s="340"/>
      <c r="AE14" s="19"/>
      <c r="AF14" s="20"/>
      <c r="AG14" s="20"/>
      <c r="AH14" s="20"/>
      <c r="AI14" s="114"/>
      <c r="AJ14" s="688"/>
      <c r="AK14" s="689"/>
      <c r="AL14" s="689"/>
      <c r="AM14" s="689"/>
      <c r="AN14" s="690"/>
      <c r="AO14" s="456">
        <v>1</v>
      </c>
      <c r="AP14" s="189"/>
      <c r="AQ14" s="20"/>
      <c r="AR14" s="112"/>
      <c r="AS14" s="340">
        <v>1</v>
      </c>
      <c r="AT14" s="338">
        <v>1</v>
      </c>
      <c r="AU14" s="197"/>
      <c r="AV14" s="20"/>
      <c r="AW14" s="20">
        <v>1</v>
      </c>
      <c r="AX14" s="113">
        <v>4</v>
      </c>
      <c r="AY14" s="19"/>
      <c r="AZ14" s="20"/>
      <c r="BA14" s="20"/>
      <c r="BB14" s="21"/>
      <c r="BC14" s="22"/>
    </row>
    <row r="15" spans="1:70" ht="13.5" customHeight="1" thickBot="1">
      <c r="B15" s="359" t="s">
        <v>231</v>
      </c>
      <c r="C15" s="18" t="s">
        <v>128</v>
      </c>
      <c r="D15" s="370" t="s">
        <v>100</v>
      </c>
      <c r="E15" s="70">
        <f t="shared" si="3"/>
        <v>15</v>
      </c>
      <c r="F15" s="70">
        <f t="shared" si="3"/>
        <v>15</v>
      </c>
      <c r="G15" s="70">
        <f t="shared" si="3"/>
        <v>0</v>
      </c>
      <c r="H15" s="70">
        <f>15*(AC15+AH15+AR15+AW15)</f>
        <v>15</v>
      </c>
      <c r="I15" s="71">
        <f t="shared" si="4"/>
        <v>45</v>
      </c>
      <c r="J15" s="36">
        <f t="shared" si="0"/>
        <v>6</v>
      </c>
      <c r="K15" s="52"/>
      <c r="L15" s="55"/>
      <c r="M15" s="55"/>
      <c r="N15" s="72"/>
      <c r="O15" s="73"/>
      <c r="P15" s="52"/>
      <c r="Q15" s="55"/>
      <c r="R15" s="55"/>
      <c r="S15" s="72"/>
      <c r="T15" s="73"/>
      <c r="U15" s="52"/>
      <c r="V15" s="55"/>
      <c r="W15" s="55"/>
      <c r="X15" s="72"/>
      <c r="Y15" s="106"/>
      <c r="Z15" s="52"/>
      <c r="AA15" s="55"/>
      <c r="AB15" s="55"/>
      <c r="AC15" s="55"/>
      <c r="AD15" s="340"/>
      <c r="AE15" s="100"/>
      <c r="AF15" s="20"/>
      <c r="AG15" s="20"/>
      <c r="AH15" s="20"/>
      <c r="AI15" s="114"/>
      <c r="AJ15" s="688"/>
      <c r="AK15" s="689"/>
      <c r="AL15" s="689"/>
      <c r="AM15" s="689"/>
      <c r="AN15" s="689"/>
      <c r="AO15" s="394">
        <v>1</v>
      </c>
      <c r="AP15" s="334">
        <v>1</v>
      </c>
      <c r="AQ15" s="100"/>
      <c r="AR15" s="20">
        <v>1</v>
      </c>
      <c r="AS15" s="340">
        <v>6</v>
      </c>
      <c r="AT15" s="199"/>
      <c r="AU15" s="20"/>
      <c r="AV15" s="20"/>
      <c r="AW15" s="20"/>
      <c r="AX15" s="113"/>
      <c r="AY15" s="19"/>
      <c r="AZ15" s="20"/>
      <c r="BA15" s="20"/>
      <c r="BB15" s="21"/>
      <c r="BC15" s="22"/>
    </row>
    <row r="16" spans="1:70" ht="14.25" customHeight="1">
      <c r="A16" s="9">
        <v>1</v>
      </c>
      <c r="B16" s="359" t="s">
        <v>234</v>
      </c>
      <c r="C16" s="23" t="s">
        <v>134</v>
      </c>
      <c r="D16" s="74" t="s">
        <v>136</v>
      </c>
      <c r="E16" s="75">
        <f>tyg*SUMIF($K$6:$BC$6,E$6,$K16:$BC16)</f>
        <v>30</v>
      </c>
      <c r="F16" s="76">
        <f>tyg*SUMIF($K$6:$BC$6,F$6,$K16:$BC16)</f>
        <v>0</v>
      </c>
      <c r="G16" s="76">
        <f>tyg*SUMIF($K$6:$BC$6,G$6,$K16:$BC16)</f>
        <v>0</v>
      </c>
      <c r="H16" s="77">
        <f>tyg*SUMIF($K$6:$BC$6,H$6,$K16:$BC16)</f>
        <v>15</v>
      </c>
      <c r="I16" s="78">
        <f>SUM(E16:H16)</f>
        <v>45</v>
      </c>
      <c r="J16" s="37">
        <f t="shared" si="0"/>
        <v>3</v>
      </c>
      <c r="K16" s="79"/>
      <c r="L16" s="80"/>
      <c r="M16" s="80"/>
      <c r="N16" s="81"/>
      <c r="O16" s="82"/>
      <c r="P16" s="79"/>
      <c r="Q16" s="80"/>
      <c r="R16" s="80"/>
      <c r="S16" s="81"/>
      <c r="T16" s="82"/>
      <c r="U16" s="79"/>
      <c r="V16" s="80"/>
      <c r="W16" s="80"/>
      <c r="X16" s="81"/>
      <c r="Y16" s="107"/>
      <c r="Z16" s="79"/>
      <c r="AA16" s="80"/>
      <c r="AB16" s="80"/>
      <c r="AC16" s="81"/>
      <c r="AD16" s="27"/>
      <c r="AE16" s="339">
        <v>1</v>
      </c>
      <c r="AF16" s="80"/>
      <c r="AG16" s="80"/>
      <c r="AH16" s="81">
        <v>1</v>
      </c>
      <c r="AI16" s="330">
        <v>2</v>
      </c>
      <c r="AJ16" s="688"/>
      <c r="AK16" s="689"/>
      <c r="AL16" s="689"/>
      <c r="AM16" s="689"/>
      <c r="AN16" s="690"/>
      <c r="AO16" s="457">
        <v>1</v>
      </c>
      <c r="AP16" s="458"/>
      <c r="AQ16" s="80"/>
      <c r="AR16" s="81"/>
      <c r="AS16" s="27">
        <v>1</v>
      </c>
      <c r="AT16" s="339"/>
      <c r="AU16" s="80"/>
      <c r="AV16" s="80"/>
      <c r="AW16" s="81"/>
      <c r="AX16" s="27"/>
      <c r="AY16" s="24"/>
      <c r="AZ16" s="25"/>
      <c r="BA16" s="25"/>
      <c r="BB16" s="26"/>
      <c r="BC16" s="27"/>
    </row>
    <row r="17" spans="1:60" ht="13.5" customHeight="1">
      <c r="A17" s="9">
        <v>2</v>
      </c>
      <c r="C17" s="642" t="s">
        <v>33</v>
      </c>
      <c r="D17" s="643"/>
      <c r="E17" s="38">
        <f t="shared" ref="E17:K17" si="5">SUM(E8:E16)</f>
        <v>180</v>
      </c>
      <c r="F17" s="39">
        <f t="shared" si="5"/>
        <v>60</v>
      </c>
      <c r="G17" s="39">
        <f t="shared" si="5"/>
        <v>60</v>
      </c>
      <c r="H17" s="40">
        <f t="shared" si="5"/>
        <v>60</v>
      </c>
      <c r="I17" s="640">
        <f t="shared" si="5"/>
        <v>360</v>
      </c>
      <c r="J17" s="638">
        <f t="shared" si="5"/>
        <v>33</v>
      </c>
      <c r="K17" s="43">
        <f t="shared" si="5"/>
        <v>0</v>
      </c>
      <c r="L17" s="44">
        <f>SUM(L8:L16)-SUMIF($D$8:$D$16,"WF",L8:L16)</f>
        <v>0</v>
      </c>
      <c r="M17" s="44">
        <f>SUM(M8:M16)</f>
        <v>0</v>
      </c>
      <c r="N17" s="45">
        <f>SUM(N8:N16)</f>
        <v>0</v>
      </c>
      <c r="O17" s="638">
        <f>SUM(O8:O16)</f>
        <v>0</v>
      </c>
      <c r="P17" s="43">
        <f>SUM(P8:P16)</f>
        <v>0</v>
      </c>
      <c r="Q17" s="44">
        <f>SUM(Q8:Q16)-SUMIF($D$8:$D$16,"WF",Q8:Q16)</f>
        <v>0</v>
      </c>
      <c r="R17" s="44">
        <f>SUM(R8:R16)</f>
        <v>0</v>
      </c>
      <c r="S17" s="45">
        <f>SUM(S8:S16)</f>
        <v>0</v>
      </c>
      <c r="T17" s="638">
        <f>SUM(T8:T16)</f>
        <v>0</v>
      </c>
      <c r="U17" s="43">
        <f>SUM(U8:U16)</f>
        <v>0</v>
      </c>
      <c r="V17" s="44">
        <f>SUM(V8:V16)-SUMIF($D$8:$D$16,"WF",V8:V16)</f>
        <v>0</v>
      </c>
      <c r="W17" s="44">
        <f>SUM(W8:W16)</f>
        <v>0</v>
      </c>
      <c r="X17" s="45">
        <f>SUM(X8:X16)</f>
        <v>0</v>
      </c>
      <c r="Y17" s="647">
        <f>SUM(Y8:Y16)</f>
        <v>0</v>
      </c>
      <c r="Z17" s="43">
        <f>SUM(Z8:Z16)</f>
        <v>0</v>
      </c>
      <c r="AA17" s="44">
        <f>SUM(AA8:AA16)-SUMIF($D$8:$D$16,"WF",AA8:AA16)</f>
        <v>0</v>
      </c>
      <c r="AB17" s="44">
        <f t="shared" ref="AB17:AI17" si="6">SUM(AB8:AB16)</f>
        <v>0</v>
      </c>
      <c r="AC17" s="45">
        <f t="shared" si="6"/>
        <v>0</v>
      </c>
      <c r="AD17" s="638">
        <f t="shared" si="6"/>
        <v>0</v>
      </c>
      <c r="AE17" s="335">
        <f t="shared" si="6"/>
        <v>4</v>
      </c>
      <c r="AF17" s="43">
        <f t="shared" si="6"/>
        <v>1</v>
      </c>
      <c r="AG17" s="43">
        <f t="shared" si="6"/>
        <v>2</v>
      </c>
      <c r="AH17" s="43">
        <f t="shared" si="6"/>
        <v>2</v>
      </c>
      <c r="AI17" s="647">
        <f t="shared" si="6"/>
        <v>12</v>
      </c>
      <c r="AJ17" s="688"/>
      <c r="AK17" s="689"/>
      <c r="AL17" s="689"/>
      <c r="AM17" s="689"/>
      <c r="AN17" s="690"/>
      <c r="AO17" s="43">
        <f t="shared" ref="AO17:AX17" si="7">SUM(AO8:AO16)</f>
        <v>7</v>
      </c>
      <c r="AP17" s="43">
        <f t="shared" si="7"/>
        <v>3</v>
      </c>
      <c r="AQ17" s="43">
        <f t="shared" si="7"/>
        <v>2</v>
      </c>
      <c r="AR17" s="43">
        <f t="shared" si="7"/>
        <v>1</v>
      </c>
      <c r="AS17" s="638">
        <f t="shared" si="7"/>
        <v>17</v>
      </c>
      <c r="AT17" s="335">
        <f t="shared" si="7"/>
        <v>1</v>
      </c>
      <c r="AU17" s="44">
        <f t="shared" si="7"/>
        <v>0</v>
      </c>
      <c r="AV17" s="44">
        <f t="shared" si="7"/>
        <v>0</v>
      </c>
      <c r="AW17" s="45">
        <f t="shared" si="7"/>
        <v>1</v>
      </c>
      <c r="AX17" s="638">
        <f t="shared" si="7"/>
        <v>4</v>
      </c>
      <c r="AY17" s="43">
        <f>SUM(AY8:AY16)</f>
        <v>0</v>
      </c>
      <c r="AZ17" s="44">
        <f>SUM(AZ8:AZ16)-SUMIF($D$8:$D$16,"WF",AZ8:AZ16)</f>
        <v>0</v>
      </c>
      <c r="BA17" s="44">
        <f>SUM(BA8:BA16)</f>
        <v>0</v>
      </c>
      <c r="BB17" s="45">
        <f>SUM(BB8:BB16)</f>
        <v>0</v>
      </c>
      <c r="BC17" s="638">
        <f>SUM(BC8:BC16)</f>
        <v>0</v>
      </c>
    </row>
    <row r="18" spans="1:60" ht="13.5" customHeight="1">
      <c r="C18" s="644"/>
      <c r="D18" s="645"/>
      <c r="E18" s="635" t="str">
        <f>CONCATENATE(SUM(K18:BC18)," godz. x ",tyg," tygodni")</f>
        <v>24 godz. x 15 tygodni</v>
      </c>
      <c r="F18" s="636"/>
      <c r="G18" s="636"/>
      <c r="H18" s="636"/>
      <c r="I18" s="641"/>
      <c r="J18" s="639"/>
      <c r="K18" s="635">
        <f>SUM(K17:N17)</f>
        <v>0</v>
      </c>
      <c r="L18" s="636"/>
      <c r="M18" s="636"/>
      <c r="N18" s="637"/>
      <c r="O18" s="639"/>
      <c r="P18" s="635">
        <f>SUM(P17:S17)</f>
        <v>0</v>
      </c>
      <c r="Q18" s="636"/>
      <c r="R18" s="636"/>
      <c r="S18" s="637"/>
      <c r="T18" s="639"/>
      <c r="U18" s="635">
        <f>SUM(U17:X17)</f>
        <v>0</v>
      </c>
      <c r="V18" s="636"/>
      <c r="W18" s="636"/>
      <c r="X18" s="637"/>
      <c r="Y18" s="648"/>
      <c r="Z18" s="635">
        <f>SUM(Z17:AC17)</f>
        <v>0</v>
      </c>
      <c r="AA18" s="636"/>
      <c r="AB18" s="636"/>
      <c r="AC18" s="637"/>
      <c r="AD18" s="639"/>
      <c r="AE18" s="636">
        <f>SUM(AE17:AH17)</f>
        <v>9</v>
      </c>
      <c r="AF18" s="636"/>
      <c r="AG18" s="636"/>
      <c r="AH18" s="637"/>
      <c r="AI18" s="648"/>
      <c r="AJ18" s="691"/>
      <c r="AK18" s="692"/>
      <c r="AL18" s="692"/>
      <c r="AM18" s="692"/>
      <c r="AN18" s="693"/>
      <c r="AO18" s="635">
        <f>SUM(AO17:AR17)</f>
        <v>13</v>
      </c>
      <c r="AP18" s="636"/>
      <c r="AQ18" s="636"/>
      <c r="AR18" s="637"/>
      <c r="AS18" s="639"/>
      <c r="AT18" s="687">
        <f>SUM(AT17:AW17)</f>
        <v>2</v>
      </c>
      <c r="AU18" s="636"/>
      <c r="AV18" s="636"/>
      <c r="AW18" s="637"/>
      <c r="AX18" s="639"/>
      <c r="AY18" s="635">
        <f>SUM(AY17:BB17)</f>
        <v>0</v>
      </c>
      <c r="AZ18" s="636"/>
      <c r="BA18" s="636"/>
      <c r="BB18" s="637"/>
      <c r="BC18" s="639"/>
    </row>
    <row r="19" spans="1:60" ht="13.5" customHeight="1">
      <c r="C19" s="667" t="s">
        <v>47</v>
      </c>
      <c r="D19" s="668"/>
      <c r="E19" s="41">
        <v>4</v>
      </c>
      <c r="F19" s="42"/>
      <c r="G19" s="42"/>
      <c r="H19" s="42"/>
      <c r="I19" s="42"/>
      <c r="J19" s="42"/>
      <c r="K19" s="41" t="e">
        <f ca="1">LiczbaEgz(K8:N16)</f>
        <v>#NAME?</v>
      </c>
      <c r="L19" s="42"/>
      <c r="M19" s="42"/>
      <c r="N19" s="42"/>
      <c r="O19" s="42"/>
      <c r="P19" s="41" t="e">
        <f ca="1">LiczbaEgz(P8:S16)</f>
        <v>#NAME?</v>
      </c>
      <c r="Q19" s="42"/>
      <c r="R19" s="42"/>
      <c r="S19" s="42"/>
      <c r="T19" s="42"/>
      <c r="U19" s="41" t="e">
        <f ca="1">LiczbaEgz(U8:X16)</f>
        <v>#NAME?</v>
      </c>
      <c r="V19" s="42"/>
      <c r="W19" s="42"/>
      <c r="X19" s="42"/>
      <c r="Y19" s="42"/>
      <c r="Z19" s="41"/>
      <c r="AA19" s="42"/>
      <c r="AB19" s="42"/>
      <c r="AC19" s="42"/>
      <c r="AD19" s="42"/>
      <c r="AE19" s="41">
        <v>1</v>
      </c>
      <c r="AF19" s="42"/>
      <c r="AG19" s="42"/>
      <c r="AH19" s="42"/>
      <c r="AI19" s="42"/>
      <c r="AJ19" s="42"/>
      <c r="AK19" s="42"/>
      <c r="AL19" s="42"/>
      <c r="AM19" s="42"/>
      <c r="AN19" s="42"/>
      <c r="AO19" s="41">
        <v>2</v>
      </c>
      <c r="AP19" s="42"/>
      <c r="AQ19" s="42"/>
      <c r="AR19" s="42"/>
      <c r="AS19" s="42"/>
      <c r="AT19" s="460">
        <v>1</v>
      </c>
      <c r="AU19" s="42"/>
      <c r="AV19" s="42"/>
      <c r="AW19" s="42"/>
      <c r="AX19" s="42"/>
      <c r="AY19" s="41" t="e">
        <f ca="1">LiczbaEgz(#REF!)</f>
        <v>#NAME?</v>
      </c>
      <c r="AZ19" s="42"/>
      <c r="BA19" s="42"/>
      <c r="BB19" s="42"/>
      <c r="BC19" s="42"/>
      <c r="BD19" s="41" t="e">
        <f ca="1">LiczbaEgz(AY8:BB16)</f>
        <v>#NAME?</v>
      </c>
      <c r="BE19" s="42"/>
      <c r="BF19" s="42"/>
      <c r="BG19" s="42"/>
      <c r="BH19" s="42"/>
    </row>
    <row r="20" spans="1:60" ht="13.5" thickBot="1">
      <c r="AT20" s="459"/>
    </row>
    <row r="21" spans="1:60" ht="13.5" thickBot="1">
      <c r="AA21" s="170">
        <v>2</v>
      </c>
      <c r="AB21" s="168">
        <v>1</v>
      </c>
      <c r="AC21" s="9" t="s">
        <v>54</v>
      </c>
    </row>
    <row r="22" spans="1:60" ht="13.5" thickBot="1">
      <c r="AA22" s="169">
        <v>2</v>
      </c>
      <c r="AB22" s="94"/>
    </row>
    <row r="23" spans="1:60" ht="13.5" thickTop="1">
      <c r="AA23" s="95"/>
    </row>
    <row r="26" spans="1:60">
      <c r="AF26" s="161"/>
    </row>
    <row r="28" spans="1:60">
      <c r="AG28" s="191"/>
    </row>
    <row r="30" spans="1:60">
      <c r="AN30" s="451"/>
    </row>
    <row r="36" spans="36:36">
      <c r="AJ36" s="336"/>
    </row>
  </sheetData>
  <mergeCells count="37">
    <mergeCell ref="AJ9:AN18"/>
    <mergeCell ref="C5:C6"/>
    <mergeCell ref="D5:D6"/>
    <mergeCell ref="E5:J5"/>
    <mergeCell ref="K5:O5"/>
    <mergeCell ref="AJ5:AK5"/>
    <mergeCell ref="AJ6:AN6"/>
    <mergeCell ref="P5:T5"/>
    <mergeCell ref="U5:Y5"/>
    <mergeCell ref="Z5:AD5"/>
    <mergeCell ref="AE5:AI5"/>
    <mergeCell ref="AO18:AR18"/>
    <mergeCell ref="AT18:AW18"/>
    <mergeCell ref="BN1:BR1"/>
    <mergeCell ref="BN2:BR2"/>
    <mergeCell ref="AX17:AX18"/>
    <mergeCell ref="BC17:BC18"/>
    <mergeCell ref="AY5:BC5"/>
    <mergeCell ref="AY18:BB18"/>
    <mergeCell ref="AO5:AS5"/>
    <mergeCell ref="AT5:AX5"/>
    <mergeCell ref="C19:D19"/>
    <mergeCell ref="AI17:AI18"/>
    <mergeCell ref="AS17:AS18"/>
    <mergeCell ref="C17:D18"/>
    <mergeCell ref="I17:I18"/>
    <mergeCell ref="J17:J18"/>
    <mergeCell ref="O17:O18"/>
    <mergeCell ref="E18:H18"/>
    <mergeCell ref="K18:N18"/>
    <mergeCell ref="P18:S18"/>
    <mergeCell ref="U18:X18"/>
    <mergeCell ref="Z18:AC18"/>
    <mergeCell ref="AE18:AH18"/>
    <mergeCell ref="AD17:AD18"/>
    <mergeCell ref="T17:T18"/>
    <mergeCell ref="Y17:Y18"/>
  </mergeCells>
  <phoneticPr fontId="24" type="noConversion"/>
  <dataValidations disablePrompts="1" count="2">
    <dataValidation type="whole" allowBlank="1" showInputMessage="1" showErrorMessage="1" errorTitle="Kontrola poprawności danych" error="Komórka arkusza zawiera regułę sprawdzającą poprawność danych._x000a_Dopuszczalne są tylko liczby całkowite z przedziału od 0 do 9._x000a_Jeżeli chcesz usunąć regułę wybierz polecenie:_x000a_[ Dane | Sprawdzanie poprawności]" sqref="K16:N18 O16:O17 P16:S18 T16:T17 AO17:AS17 U17:X18 BC16:BC17 AT17:AW18 Y17 AX17 Z17:AC18 AE18:AH18 AO18:AR18 AY16:BB18 AD17:AI17 U16:AI16 AO16:AX16">
      <formula1>0</formula1>
      <formula2>9</formula2>
    </dataValidation>
    <dataValidation allowBlank="1" showInputMessage="1" showErrorMessage="1" errorTitle="Kontrola poprawności danych" error="Komórka arkusza zawiera regułę sprawdzającą poprawność danych._x000a_Dopuszczalne są tylko liczby całkowite z przedziału od 0 do 9._x000a_Jeżeli chcesz usunąć regułę wybierz polecenie:_x000a_[ Dane | Sprawdzanie poprawności]" sqref="K8:AI15 AO8:BC15"/>
  </dataValidations>
  <printOptions horizontalCentered="1" verticalCentered="1"/>
  <pageMargins left="0.59055118110236227" right="0.59055118110236227" top="0.98425196850393704" bottom="0.39370078740157483" header="0.51181102362204722" footer="0.51181102362204722"/>
  <pageSetup paperSize="9" scale="97" orientation="landscape" horizontalDpi="4294967293" verticalDpi="4294967293" r:id="rId1"/>
  <headerFooter alignWithMargins="0"/>
  <rowBreaks count="2" manualBreakCount="2">
    <brk id="20" min="1" max="61" man="1"/>
    <brk id="23" min="2" max="6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7"/>
  <sheetViews>
    <sheetView showGridLines="0" showZeros="0" view="pageBreakPreview" zoomScaleNormal="100" zoomScaleSheetLayoutView="100" workbookViewId="0">
      <pane xSplit="4" ySplit="6" topLeftCell="E7" activePane="bottomRight" state="frozen"/>
      <selection activeCell="B1" sqref="B1"/>
      <selection pane="topRight" activeCell="E1" sqref="E1"/>
      <selection pane="bottomLeft" activeCell="B7" sqref="B7"/>
      <selection pane="bottomRight" activeCell="I36" sqref="I36"/>
    </sheetView>
  </sheetViews>
  <sheetFormatPr defaultRowHeight="12.75"/>
  <cols>
    <col min="1" max="1" width="4.7109375" style="9" hidden="1" customWidth="1"/>
    <col min="2" max="2" width="11.7109375" style="9" customWidth="1"/>
    <col min="3" max="3" width="7" style="9" customWidth="1"/>
    <col min="4" max="4" width="33" style="9" customWidth="1"/>
    <col min="5" max="5" width="4.42578125" style="9" customWidth="1"/>
    <col min="6" max="7" width="4.140625" style="9" customWidth="1"/>
    <col min="8" max="8" width="4" style="9" customWidth="1"/>
    <col min="9" max="9" width="4.140625" style="9" customWidth="1"/>
    <col min="10" max="10" width="4.42578125" style="9" customWidth="1"/>
    <col min="11" max="14" width="2.7109375" style="9" hidden="1" customWidth="1"/>
    <col min="15" max="15" width="4.7109375" style="9" hidden="1" customWidth="1"/>
    <col min="16" max="19" width="2.7109375" style="9" hidden="1" customWidth="1"/>
    <col min="20" max="20" width="4.7109375" style="9" hidden="1" customWidth="1"/>
    <col min="21" max="24" width="2.7109375" style="9" hidden="1" customWidth="1"/>
    <col min="25" max="25" width="4.7109375" style="9" hidden="1" customWidth="1"/>
    <col min="26" max="26" width="1.85546875" style="9" customWidth="1"/>
    <col min="27" max="28" width="1.5703125" style="9" customWidth="1"/>
    <col min="29" max="29" width="1" style="9" customWidth="1"/>
    <col min="30" max="30" width="2" style="9" customWidth="1"/>
    <col min="31" max="34" width="2.7109375" style="9" customWidth="1"/>
    <col min="35" max="35" width="4.140625" style="9" customWidth="1"/>
    <col min="36" max="36" width="2.5703125" style="9" customWidth="1"/>
    <col min="37" max="37" width="3.7109375" style="9" customWidth="1"/>
    <col min="38" max="38" width="0.5703125" style="9" customWidth="1"/>
    <col min="39" max="39" width="0.42578125" style="9" customWidth="1"/>
    <col min="40" max="40" width="0.85546875" style="9" customWidth="1"/>
    <col min="41" max="44" width="2.7109375" style="9" customWidth="1"/>
    <col min="45" max="45" width="4.140625" style="9" customWidth="1"/>
    <col min="46" max="49" width="2.7109375" style="9" customWidth="1"/>
    <col min="50" max="50" width="4.140625" style="9" customWidth="1"/>
    <col min="51" max="54" width="2.7109375" style="9" hidden="1" customWidth="1"/>
    <col min="55" max="55" width="4.7109375" style="9" hidden="1" customWidth="1"/>
    <col min="56" max="59" width="2.7109375" style="9" hidden="1" customWidth="1"/>
    <col min="60" max="60" width="4.7109375" style="9" hidden="1" customWidth="1"/>
    <col min="61" max="64" width="2.7109375" style="9" hidden="1" customWidth="1"/>
    <col min="65" max="65" width="4.7109375" style="9" hidden="1" customWidth="1"/>
    <col min="66" max="69" width="2.7109375" style="9" hidden="1" customWidth="1"/>
    <col min="70" max="70" width="0.140625" style="9" hidden="1" customWidth="1"/>
    <col min="71" max="16384" width="9.140625" style="9"/>
  </cols>
  <sheetData>
    <row r="1" spans="1:70" ht="16.5" customHeight="1">
      <c r="D1" s="48"/>
      <c r="BM1" s="10" t="s">
        <v>37</v>
      </c>
      <c r="BN1" s="669">
        <f ca="1">Kierunek!AR2</f>
        <v>42698</v>
      </c>
      <c r="BO1" s="669"/>
      <c r="BP1" s="669"/>
      <c r="BQ1" s="669"/>
      <c r="BR1" s="669"/>
    </row>
    <row r="2" spans="1:70" s="85" customFormat="1" ht="16.5" customHeight="1">
      <c r="D2" s="125"/>
      <c r="E2" s="127" t="s">
        <v>34</v>
      </c>
      <c r="F2" s="165" t="str">
        <f>Kierunek!H2</f>
        <v>Technologia Żywności i Żywienie Człowieka, I stopień, stacjonarne</v>
      </c>
      <c r="BM2" s="130" t="s">
        <v>38</v>
      </c>
      <c r="BN2" s="675" t="e">
        <f>Kierunek!#REF!</f>
        <v>#REF!</v>
      </c>
      <c r="BO2" s="675"/>
      <c r="BP2" s="675"/>
      <c r="BQ2" s="675"/>
      <c r="BR2" s="675"/>
    </row>
    <row r="3" spans="1:70" s="85" customFormat="1" ht="16.5" customHeight="1">
      <c r="C3" s="132"/>
      <c r="D3" s="125"/>
      <c r="E3" s="127" t="s">
        <v>35</v>
      </c>
      <c r="F3" s="165" t="s">
        <v>156</v>
      </c>
      <c r="BM3" s="134" t="s">
        <v>36</v>
      </c>
      <c r="BN3" s="165" t="e">
        <f>Kierunek!#REF!</f>
        <v>#REF!</v>
      </c>
      <c r="BO3" s="166"/>
      <c r="BP3" s="166"/>
      <c r="BQ3" s="166"/>
      <c r="BR3" s="166"/>
    </row>
    <row r="4" spans="1:70" s="85" customFormat="1" ht="16.5" customHeight="1">
      <c r="C4" s="132"/>
      <c r="D4" s="125"/>
      <c r="E4" s="134"/>
    </row>
    <row r="5" spans="1:70" ht="13.5" customHeight="1">
      <c r="C5" s="670" t="s">
        <v>5</v>
      </c>
      <c r="D5" s="633" t="s">
        <v>115</v>
      </c>
      <c r="E5" s="630" t="s">
        <v>32</v>
      </c>
      <c r="F5" s="631"/>
      <c r="G5" s="631"/>
      <c r="H5" s="631"/>
      <c r="I5" s="631"/>
      <c r="J5" s="632"/>
      <c r="K5" s="653" t="s">
        <v>6</v>
      </c>
      <c r="L5" s="650"/>
      <c r="M5" s="650"/>
      <c r="N5" s="650"/>
      <c r="O5" s="654"/>
      <c r="P5" s="653" t="s">
        <v>7</v>
      </c>
      <c r="Q5" s="650"/>
      <c r="R5" s="650"/>
      <c r="S5" s="650"/>
      <c r="T5" s="654"/>
      <c r="U5" s="653" t="s">
        <v>8</v>
      </c>
      <c r="V5" s="650"/>
      <c r="W5" s="650"/>
      <c r="X5" s="650"/>
      <c r="Y5" s="654"/>
      <c r="Z5" s="655" t="s">
        <v>9</v>
      </c>
      <c r="AA5" s="656"/>
      <c r="AB5" s="656"/>
      <c r="AC5" s="656"/>
      <c r="AD5" s="657"/>
      <c r="AE5" s="653" t="s">
        <v>10</v>
      </c>
      <c r="AF5" s="650"/>
      <c r="AG5" s="650"/>
      <c r="AH5" s="650"/>
      <c r="AI5" s="654"/>
      <c r="AJ5" s="703" t="s">
        <v>11</v>
      </c>
      <c r="AK5" s="704"/>
      <c r="AL5" s="704"/>
      <c r="AM5" s="349"/>
      <c r="AN5" s="349"/>
      <c r="AO5" s="653" t="s">
        <v>12</v>
      </c>
      <c r="AP5" s="650"/>
      <c r="AQ5" s="650"/>
      <c r="AR5" s="650"/>
      <c r="AS5" s="654"/>
      <c r="AT5" s="649" t="s">
        <v>13</v>
      </c>
      <c r="AU5" s="650"/>
      <c r="AV5" s="650"/>
      <c r="AW5" s="650"/>
      <c r="AX5" s="654"/>
      <c r="AY5" s="653" t="s">
        <v>13</v>
      </c>
      <c r="AZ5" s="650"/>
      <c r="BA5" s="650"/>
      <c r="BB5" s="650"/>
      <c r="BC5" s="654"/>
      <c r="BD5" s="653" t="s">
        <v>14</v>
      </c>
      <c r="BE5" s="650"/>
      <c r="BF5" s="650"/>
      <c r="BG5" s="650"/>
      <c r="BH5" s="654"/>
      <c r="BI5" s="653" t="s">
        <v>15</v>
      </c>
      <c r="BJ5" s="650"/>
      <c r="BK5" s="650"/>
      <c r="BL5" s="650"/>
      <c r="BM5" s="654"/>
      <c r="BN5" s="653" t="s">
        <v>16</v>
      </c>
      <c r="BO5" s="650"/>
      <c r="BP5" s="650"/>
      <c r="BQ5" s="650"/>
      <c r="BR5" s="654"/>
    </row>
    <row r="6" spans="1:70" ht="15" customHeight="1">
      <c r="C6" s="671"/>
      <c r="D6" s="634"/>
      <c r="E6" s="28" t="s">
        <v>0</v>
      </c>
      <c r="F6" s="29" t="s">
        <v>1</v>
      </c>
      <c r="G6" s="29" t="s">
        <v>2</v>
      </c>
      <c r="H6" s="30" t="s">
        <v>3</v>
      </c>
      <c r="I6" s="31" t="s">
        <v>4</v>
      </c>
      <c r="J6" s="17" t="s">
        <v>42</v>
      </c>
      <c r="K6" s="14" t="s">
        <v>0</v>
      </c>
      <c r="L6" s="15" t="s">
        <v>1</v>
      </c>
      <c r="M6" s="15" t="s">
        <v>2</v>
      </c>
      <c r="N6" s="16" t="s">
        <v>3</v>
      </c>
      <c r="O6" s="17" t="s">
        <v>42</v>
      </c>
      <c r="P6" s="14" t="s">
        <v>0</v>
      </c>
      <c r="Q6" s="15" t="s">
        <v>1</v>
      </c>
      <c r="R6" s="15" t="s">
        <v>2</v>
      </c>
      <c r="S6" s="16" t="s">
        <v>3</v>
      </c>
      <c r="T6" s="17" t="s">
        <v>42</v>
      </c>
      <c r="U6" s="14" t="s">
        <v>0</v>
      </c>
      <c r="V6" s="15" t="s">
        <v>1</v>
      </c>
      <c r="W6" s="15" t="s">
        <v>2</v>
      </c>
      <c r="X6" s="16" t="s">
        <v>3</v>
      </c>
      <c r="Y6" s="17" t="s">
        <v>42</v>
      </c>
      <c r="Z6" s="14"/>
      <c r="AA6" s="15"/>
      <c r="AB6" s="15"/>
      <c r="AC6" s="16"/>
      <c r="AD6" s="17"/>
      <c r="AE6" s="14" t="s">
        <v>0</v>
      </c>
      <c r="AF6" s="15" t="s">
        <v>1</v>
      </c>
      <c r="AG6" s="15" t="s">
        <v>2</v>
      </c>
      <c r="AH6" s="16" t="s">
        <v>3</v>
      </c>
      <c r="AI6" s="327" t="s">
        <v>42</v>
      </c>
      <c r="AJ6" s="697"/>
      <c r="AK6" s="698"/>
      <c r="AL6" s="698"/>
      <c r="AM6" s="698"/>
      <c r="AN6" s="699"/>
      <c r="AO6" s="14" t="s">
        <v>0</v>
      </c>
      <c r="AP6" s="15" t="s">
        <v>1</v>
      </c>
      <c r="AQ6" s="15" t="s">
        <v>2</v>
      </c>
      <c r="AR6" s="16" t="s">
        <v>3</v>
      </c>
      <c r="AS6" s="17" t="s">
        <v>42</v>
      </c>
      <c r="AT6" s="331" t="s">
        <v>0</v>
      </c>
      <c r="AU6" s="15" t="s">
        <v>1</v>
      </c>
      <c r="AV6" s="15" t="s">
        <v>2</v>
      </c>
      <c r="AW6" s="16" t="s">
        <v>3</v>
      </c>
      <c r="AX6" s="17" t="s">
        <v>42</v>
      </c>
      <c r="AY6" s="14" t="s">
        <v>0</v>
      </c>
      <c r="AZ6" s="15" t="s">
        <v>1</v>
      </c>
      <c r="BA6" s="15" t="s">
        <v>2</v>
      </c>
      <c r="BB6" s="16" t="s">
        <v>3</v>
      </c>
      <c r="BC6" s="17" t="s">
        <v>42</v>
      </c>
      <c r="BD6" s="14" t="s">
        <v>0</v>
      </c>
      <c r="BE6" s="15" t="s">
        <v>1</v>
      </c>
      <c r="BF6" s="15" t="s">
        <v>2</v>
      </c>
      <c r="BG6" s="16" t="s">
        <v>3</v>
      </c>
      <c r="BH6" s="17" t="s">
        <v>42</v>
      </c>
      <c r="BI6" s="14" t="s">
        <v>0</v>
      </c>
      <c r="BJ6" s="15" t="s">
        <v>1</v>
      </c>
      <c r="BK6" s="15" t="s">
        <v>2</v>
      </c>
      <c r="BL6" s="16" t="s">
        <v>3</v>
      </c>
      <c r="BM6" s="17" t="s">
        <v>42</v>
      </c>
      <c r="BN6" s="14" t="s">
        <v>0</v>
      </c>
      <c r="BO6" s="15" t="s">
        <v>1</v>
      </c>
      <c r="BP6" s="15" t="s">
        <v>2</v>
      </c>
      <c r="BQ6" s="16" t="s">
        <v>3</v>
      </c>
      <c r="BR6" s="17" t="s">
        <v>42</v>
      </c>
    </row>
    <row r="7" spans="1:70" ht="0.75" customHeight="1">
      <c r="C7" s="56"/>
      <c r="D7" s="57"/>
      <c r="E7" s="58"/>
      <c r="F7" s="59"/>
      <c r="G7" s="59"/>
      <c r="H7" s="60"/>
      <c r="I7" s="61"/>
      <c r="J7" s="62"/>
      <c r="K7" s="63"/>
      <c r="L7" s="64"/>
      <c r="M7" s="64"/>
      <c r="N7" s="65"/>
      <c r="O7" s="62"/>
      <c r="P7" s="63"/>
      <c r="Q7" s="64"/>
      <c r="R7" s="64"/>
      <c r="S7" s="65"/>
      <c r="T7" s="62"/>
      <c r="U7" s="63"/>
      <c r="V7" s="64"/>
      <c r="W7" s="64"/>
      <c r="X7" s="65"/>
      <c r="Y7" s="62"/>
      <c r="Z7" s="63"/>
      <c r="AA7" s="64"/>
      <c r="AB7" s="64"/>
      <c r="AC7" s="65"/>
      <c r="AD7" s="62"/>
      <c r="AE7" s="63"/>
      <c r="AF7" s="64"/>
      <c r="AG7" s="64"/>
      <c r="AH7" s="65"/>
      <c r="AI7" s="328"/>
      <c r="AJ7" s="344"/>
      <c r="AK7" s="344"/>
      <c r="AL7" s="344"/>
      <c r="AM7" s="344"/>
      <c r="AN7" s="374"/>
      <c r="AO7" s="63"/>
      <c r="AP7" s="64"/>
      <c r="AQ7" s="64"/>
      <c r="AR7" s="65"/>
      <c r="AS7" s="62"/>
      <c r="AT7" s="332"/>
      <c r="AU7" s="64"/>
      <c r="AV7" s="64"/>
      <c r="AW7" s="65"/>
      <c r="AX7" s="62"/>
      <c r="AY7" s="63"/>
      <c r="AZ7" s="64"/>
      <c r="BA7" s="64"/>
      <c r="BB7" s="65"/>
      <c r="BC7" s="62"/>
      <c r="BD7" s="63"/>
      <c r="BE7" s="64"/>
      <c r="BF7" s="64"/>
      <c r="BG7" s="65"/>
      <c r="BH7" s="62"/>
      <c r="BI7" s="63"/>
      <c r="BJ7" s="64"/>
      <c r="BK7" s="64"/>
      <c r="BL7" s="65"/>
      <c r="BM7" s="62"/>
      <c r="BN7" s="63"/>
      <c r="BO7" s="64"/>
      <c r="BP7" s="64"/>
      <c r="BQ7" s="65"/>
      <c r="BR7" s="62"/>
    </row>
    <row r="8" spans="1:70" ht="0.75" customHeight="1">
      <c r="C8" s="18"/>
      <c r="D8" s="50"/>
      <c r="E8" s="32">
        <f>tyg*SUMIF($K$6:$BR$6,E$6,$K8:$BR8)</f>
        <v>0</v>
      </c>
      <c r="F8" s="33">
        <f>tyg*SUMIF($K$6:$BR$6,F$6,$K8:$BR8)</f>
        <v>0</v>
      </c>
      <c r="G8" s="33">
        <f>tyg*SUMIF($K$6:$BR$6,G$6,$K8:$BR8)</f>
        <v>0</v>
      </c>
      <c r="H8" s="34">
        <f>tyg*SUMIF($K$6:$BR$6,H$6,$K8:$BR8)</f>
        <v>0</v>
      </c>
      <c r="I8" s="35">
        <f>SUM(E8:H8)</f>
        <v>0</v>
      </c>
      <c r="J8" s="36">
        <f t="shared" ref="J8:J18" si="0">SUMIF($K$6:$BR$6,J$6,$K8:$BR8)</f>
        <v>0</v>
      </c>
      <c r="K8" s="19"/>
      <c r="L8" s="20"/>
      <c r="M8" s="20"/>
      <c r="N8" s="21"/>
      <c r="O8" s="22"/>
      <c r="P8" s="19"/>
      <c r="Q8" s="20"/>
      <c r="R8" s="20"/>
      <c r="S8" s="21"/>
      <c r="T8" s="22"/>
      <c r="U8" s="19"/>
      <c r="V8" s="20"/>
      <c r="W8" s="20"/>
      <c r="X8" s="21"/>
      <c r="Y8" s="22"/>
      <c r="Z8" s="19"/>
      <c r="AA8" s="20"/>
      <c r="AB8" s="20"/>
      <c r="AC8" s="21"/>
      <c r="AD8" s="22"/>
      <c r="AE8" s="99"/>
      <c r="AF8" s="20"/>
      <c r="AG8" s="20"/>
      <c r="AH8" s="21"/>
      <c r="AI8" s="329"/>
      <c r="AJ8" s="375"/>
      <c r="AK8" s="375"/>
      <c r="AL8" s="375"/>
      <c r="AM8" s="375"/>
      <c r="AN8" s="376"/>
      <c r="AO8" s="19"/>
      <c r="AP8" s="108"/>
      <c r="AQ8" s="20"/>
      <c r="AR8" s="21"/>
      <c r="AS8" s="22"/>
      <c r="AT8" s="100"/>
      <c r="AU8" s="20"/>
      <c r="AV8" s="20"/>
      <c r="AW8" s="21"/>
      <c r="AX8" s="22"/>
      <c r="AY8" s="19"/>
      <c r="AZ8" s="20"/>
      <c r="BA8" s="20"/>
      <c r="BB8" s="21"/>
      <c r="BC8" s="22"/>
      <c r="BD8" s="19"/>
      <c r="BE8" s="20"/>
      <c r="BF8" s="20"/>
      <c r="BG8" s="21"/>
      <c r="BH8" s="22"/>
      <c r="BI8" s="19"/>
      <c r="BJ8" s="20"/>
      <c r="BK8" s="20"/>
      <c r="BL8" s="21"/>
      <c r="BM8" s="22"/>
      <c r="BN8" s="19"/>
      <c r="BO8" s="20"/>
      <c r="BP8" s="20"/>
      <c r="BQ8" s="21"/>
      <c r="BR8" s="22"/>
    </row>
    <row r="9" spans="1:70" ht="13.5" customHeight="1" thickBot="1">
      <c r="A9" s="9">
        <v>1</v>
      </c>
      <c r="B9" s="297" t="s">
        <v>217</v>
      </c>
      <c r="C9" s="18" t="s">
        <v>157</v>
      </c>
      <c r="D9" s="69" t="s">
        <v>147</v>
      </c>
      <c r="E9" s="70">
        <f>15*(Z9+AE9+AO9+AT9)</f>
        <v>30</v>
      </c>
      <c r="F9" s="70">
        <f>15*(AA9+AF9+AP9+AU9)</f>
        <v>45</v>
      </c>
      <c r="G9" s="70">
        <f>15*(AB9+AG9+AQ9+AV9)</f>
        <v>0</v>
      </c>
      <c r="H9" s="70">
        <f>15*(AC9+AH9+AR9+AW9)</f>
        <v>0</v>
      </c>
      <c r="I9" s="71">
        <f>SUM(E9:H9)</f>
        <v>75</v>
      </c>
      <c r="J9" s="36">
        <f t="shared" si="0"/>
        <v>5</v>
      </c>
      <c r="K9" s="52"/>
      <c r="L9" s="55"/>
      <c r="M9" s="55"/>
      <c r="N9" s="72"/>
      <c r="O9" s="73"/>
      <c r="P9" s="52"/>
      <c r="Q9" s="55"/>
      <c r="R9" s="55"/>
      <c r="S9" s="72"/>
      <c r="T9" s="73"/>
      <c r="U9" s="52"/>
      <c r="V9" s="55"/>
      <c r="W9" s="55"/>
      <c r="X9" s="72"/>
      <c r="Y9" s="106"/>
      <c r="Z9" s="55"/>
      <c r="AA9" s="55"/>
      <c r="AB9" s="55"/>
      <c r="AC9" s="55"/>
      <c r="AD9" s="113"/>
      <c r="AE9" s="118">
        <v>1</v>
      </c>
      <c r="AF9" s="20">
        <v>1</v>
      </c>
      <c r="AG9" s="20"/>
      <c r="AH9" s="20"/>
      <c r="AI9" s="114">
        <v>2</v>
      </c>
      <c r="AJ9" s="700" t="s">
        <v>214</v>
      </c>
      <c r="AK9" s="701"/>
      <c r="AL9" s="701"/>
      <c r="AM9" s="701"/>
      <c r="AN9" s="702"/>
      <c r="AO9" s="52">
        <v>1</v>
      </c>
      <c r="AP9" s="117">
        <v>2</v>
      </c>
      <c r="AQ9" s="20"/>
      <c r="AR9" s="20"/>
      <c r="AS9" s="340">
        <v>3</v>
      </c>
      <c r="AT9" s="100"/>
      <c r="AU9" s="20"/>
      <c r="AV9" s="20"/>
      <c r="AW9" s="20"/>
      <c r="AX9" s="113"/>
      <c r="AY9" s="100"/>
      <c r="AZ9" s="20"/>
      <c r="BA9" s="20"/>
      <c r="BB9" s="21"/>
      <c r="BC9" s="22"/>
      <c r="BD9" s="19"/>
      <c r="BE9" s="20"/>
      <c r="BF9" s="20"/>
      <c r="BG9" s="21"/>
      <c r="BH9" s="22"/>
      <c r="BI9" s="19"/>
      <c r="BJ9" s="20"/>
      <c r="BK9" s="20"/>
      <c r="BL9" s="21"/>
      <c r="BM9" s="22"/>
      <c r="BN9" s="19"/>
      <c r="BO9" s="20"/>
      <c r="BP9" s="20"/>
      <c r="BQ9" s="21"/>
      <c r="BR9" s="22"/>
    </row>
    <row r="10" spans="1:70" ht="13.5" customHeight="1" thickBot="1">
      <c r="B10" s="297" t="s">
        <v>215</v>
      </c>
      <c r="C10" s="18" t="s">
        <v>158</v>
      </c>
      <c r="D10" s="69" t="s">
        <v>148</v>
      </c>
      <c r="E10" s="70">
        <f t="shared" ref="E10:F14" si="1">15*(Z10+AE10+AO10+AT10)</f>
        <v>15</v>
      </c>
      <c r="F10" s="70">
        <f t="shared" si="1"/>
        <v>0</v>
      </c>
      <c r="G10" s="70"/>
      <c r="H10" s="70">
        <f>15*(AC10+AH10+AR10+AW10)</f>
        <v>30</v>
      </c>
      <c r="I10" s="71">
        <f t="shared" ref="I10:I18" si="2">SUM(E10:H10)</f>
        <v>45</v>
      </c>
      <c r="J10" s="36">
        <f t="shared" si="0"/>
        <v>5</v>
      </c>
      <c r="K10" s="52"/>
      <c r="L10" s="55"/>
      <c r="M10" s="55"/>
      <c r="N10" s="72"/>
      <c r="O10" s="73"/>
      <c r="P10" s="52"/>
      <c r="Q10" s="55"/>
      <c r="R10" s="55"/>
      <c r="S10" s="72"/>
      <c r="T10" s="73"/>
      <c r="U10" s="52"/>
      <c r="V10" s="55"/>
      <c r="W10" s="55"/>
      <c r="X10" s="72"/>
      <c r="Y10" s="106"/>
      <c r="Z10" s="55"/>
      <c r="AA10" s="55"/>
      <c r="AB10" s="55"/>
      <c r="AC10" s="55"/>
      <c r="AD10" s="114"/>
      <c r="AE10" s="116">
        <v>1</v>
      </c>
      <c r="AF10" s="117"/>
      <c r="AG10" s="20"/>
      <c r="AH10" s="20">
        <v>2</v>
      </c>
      <c r="AI10" s="114">
        <v>5</v>
      </c>
      <c r="AJ10" s="661"/>
      <c r="AK10" s="662"/>
      <c r="AL10" s="662"/>
      <c r="AM10" s="662"/>
      <c r="AN10" s="663"/>
      <c r="AO10" s="350"/>
      <c r="AP10" s="171"/>
      <c r="AQ10" s="20"/>
      <c r="AR10" s="20"/>
      <c r="AS10" s="340"/>
      <c r="AT10" s="100"/>
      <c r="AU10" s="20"/>
      <c r="AV10" s="20"/>
      <c r="AW10" s="20"/>
      <c r="AX10" s="113"/>
      <c r="AY10" s="100"/>
      <c r="AZ10" s="20"/>
      <c r="BA10" s="20"/>
      <c r="BB10" s="21"/>
      <c r="BC10" s="22"/>
      <c r="BD10" s="19"/>
      <c r="BE10" s="20"/>
      <c r="BF10" s="20"/>
      <c r="BG10" s="21"/>
      <c r="BH10" s="22"/>
      <c r="BI10" s="19"/>
      <c r="BJ10" s="20"/>
      <c r="BK10" s="20"/>
      <c r="BL10" s="21"/>
      <c r="BM10" s="22"/>
      <c r="BN10" s="19"/>
      <c r="BO10" s="20"/>
      <c r="BP10" s="20"/>
      <c r="BQ10" s="21"/>
      <c r="BR10" s="22"/>
    </row>
    <row r="11" spans="1:70" ht="13.5" customHeight="1">
      <c r="B11" s="297" t="s">
        <v>216</v>
      </c>
      <c r="C11" s="18" t="s">
        <v>159</v>
      </c>
      <c r="D11" s="69" t="s">
        <v>149</v>
      </c>
      <c r="E11" s="70">
        <f t="shared" si="1"/>
        <v>0</v>
      </c>
      <c r="F11" s="70">
        <f t="shared" si="1"/>
        <v>0</v>
      </c>
      <c r="G11" s="70">
        <f>15*(AB11+AG11+AQ11+AV11)</f>
        <v>0</v>
      </c>
      <c r="H11" s="70">
        <f>15*(AC11+AH11+AR11+AW11)</f>
        <v>15</v>
      </c>
      <c r="I11" s="71">
        <f t="shared" si="2"/>
        <v>15</v>
      </c>
      <c r="J11" s="36">
        <f t="shared" si="0"/>
        <v>2</v>
      </c>
      <c r="K11" s="52"/>
      <c r="L11" s="55"/>
      <c r="M11" s="55"/>
      <c r="N11" s="72"/>
      <c r="O11" s="73"/>
      <c r="P11" s="52"/>
      <c r="Q11" s="55"/>
      <c r="R11" s="55"/>
      <c r="S11" s="72"/>
      <c r="T11" s="73"/>
      <c r="U11" s="52"/>
      <c r="V11" s="55"/>
      <c r="W11" s="55"/>
      <c r="X11" s="72"/>
      <c r="Y11" s="106"/>
      <c r="Z11" s="55"/>
      <c r="AA11" s="55"/>
      <c r="AB11" s="55"/>
      <c r="AC11" s="55"/>
      <c r="AD11" s="114"/>
      <c r="AE11" s="198"/>
      <c r="AF11" s="20"/>
      <c r="AG11" s="112"/>
      <c r="AH11" s="20"/>
      <c r="AI11" s="114"/>
      <c r="AJ11" s="661"/>
      <c r="AK11" s="662"/>
      <c r="AL11" s="662"/>
      <c r="AM11" s="662"/>
      <c r="AN11" s="663"/>
      <c r="AO11" s="351"/>
      <c r="AP11" s="55"/>
      <c r="AQ11" s="20"/>
      <c r="AR11" s="20">
        <v>1</v>
      </c>
      <c r="AS11" s="340">
        <v>2</v>
      </c>
      <c r="AT11" s="333"/>
      <c r="AU11" s="20"/>
      <c r="AV11" s="20"/>
      <c r="AW11" s="20"/>
      <c r="AX11" s="113"/>
      <c r="AY11" s="100"/>
      <c r="AZ11" s="20"/>
      <c r="BA11" s="20"/>
      <c r="BB11" s="21"/>
      <c r="BC11" s="22"/>
      <c r="BD11" s="19"/>
      <c r="BE11" s="20"/>
      <c r="BF11" s="20"/>
      <c r="BG11" s="21"/>
      <c r="BH11" s="22"/>
      <c r="BI11" s="19"/>
      <c r="BJ11" s="20"/>
      <c r="BK11" s="20"/>
      <c r="BL11" s="21"/>
      <c r="BM11" s="22"/>
      <c r="BN11" s="19"/>
      <c r="BO11" s="20"/>
      <c r="BP11" s="20"/>
      <c r="BQ11" s="21"/>
      <c r="BR11" s="22"/>
    </row>
    <row r="12" spans="1:70" ht="13.5" customHeight="1" thickBot="1">
      <c r="B12" s="356" t="s">
        <v>217</v>
      </c>
      <c r="C12" s="18" t="s">
        <v>160</v>
      </c>
      <c r="D12" s="69" t="s">
        <v>150</v>
      </c>
      <c r="E12" s="70">
        <f t="shared" si="1"/>
        <v>30</v>
      </c>
      <c r="F12" s="70">
        <f t="shared" si="1"/>
        <v>0</v>
      </c>
      <c r="G12" s="70">
        <f>15*(AB12+AG12+AQ12+AV12)</f>
        <v>30</v>
      </c>
      <c r="H12" s="70"/>
      <c r="I12" s="71">
        <f t="shared" si="2"/>
        <v>60</v>
      </c>
      <c r="J12" s="36">
        <f t="shared" si="0"/>
        <v>5</v>
      </c>
      <c r="K12" s="52"/>
      <c r="L12" s="55"/>
      <c r="M12" s="55"/>
      <c r="N12" s="72"/>
      <c r="O12" s="73"/>
      <c r="P12" s="52"/>
      <c r="Q12" s="55"/>
      <c r="R12" s="55"/>
      <c r="S12" s="72"/>
      <c r="T12" s="73"/>
      <c r="U12" s="52"/>
      <c r="V12" s="55"/>
      <c r="W12" s="55"/>
      <c r="X12" s="72"/>
      <c r="Y12" s="106"/>
      <c r="Z12" s="55"/>
      <c r="AA12" s="55"/>
      <c r="AB12" s="55"/>
      <c r="AC12" s="55"/>
      <c r="AD12" s="114"/>
      <c r="AE12" s="192">
        <v>2</v>
      </c>
      <c r="AF12" s="100"/>
      <c r="AG12" s="20">
        <v>2</v>
      </c>
      <c r="AH12" s="20"/>
      <c r="AI12" s="114">
        <v>5</v>
      </c>
      <c r="AJ12" s="661"/>
      <c r="AK12" s="662"/>
      <c r="AL12" s="662"/>
      <c r="AM12" s="662"/>
      <c r="AN12" s="663"/>
      <c r="AO12" s="352"/>
      <c r="AP12" s="192"/>
      <c r="AQ12" s="20"/>
      <c r="AR12" s="112"/>
      <c r="AS12" s="340"/>
      <c r="AT12" s="189"/>
      <c r="AU12" s="117"/>
      <c r="AV12" s="20"/>
      <c r="AW12" s="112"/>
      <c r="AX12" s="113"/>
      <c r="AY12" s="100"/>
      <c r="AZ12" s="20"/>
      <c r="BA12" s="20"/>
      <c r="BB12" s="21"/>
      <c r="BC12" s="22"/>
      <c r="BD12" s="19"/>
      <c r="BE12" s="20"/>
      <c r="BF12" s="20"/>
      <c r="BG12" s="21"/>
      <c r="BH12" s="22"/>
      <c r="BI12" s="19"/>
      <c r="BJ12" s="20"/>
      <c r="BK12" s="20"/>
      <c r="BL12" s="21"/>
      <c r="BM12" s="22"/>
      <c r="BN12" s="19"/>
      <c r="BO12" s="20"/>
      <c r="BP12" s="20"/>
      <c r="BQ12" s="21"/>
      <c r="BR12" s="22"/>
    </row>
    <row r="13" spans="1:70" ht="13.5" customHeight="1" thickBot="1">
      <c r="B13" s="357" t="s">
        <v>218</v>
      </c>
      <c r="C13" s="18" t="s">
        <v>161</v>
      </c>
      <c r="D13" s="69" t="s">
        <v>151</v>
      </c>
      <c r="E13" s="70">
        <f t="shared" si="1"/>
        <v>30</v>
      </c>
      <c r="F13" s="70">
        <f t="shared" si="1"/>
        <v>15</v>
      </c>
      <c r="G13" s="70">
        <f>15*(AB13+AG13+AQ13+AV13)</f>
        <v>0</v>
      </c>
      <c r="H13" s="70">
        <f>15*(AC13+AH13+AR13+AW13)</f>
        <v>0</v>
      </c>
      <c r="I13" s="71">
        <f t="shared" si="2"/>
        <v>45</v>
      </c>
      <c r="J13" s="36">
        <f t="shared" si="0"/>
        <v>5</v>
      </c>
      <c r="K13" s="52"/>
      <c r="L13" s="55"/>
      <c r="M13" s="55"/>
      <c r="N13" s="72"/>
      <c r="O13" s="73"/>
      <c r="P13" s="52"/>
      <c r="Q13" s="55"/>
      <c r="R13" s="55"/>
      <c r="S13" s="72"/>
      <c r="T13" s="73"/>
      <c r="U13" s="52"/>
      <c r="V13" s="55"/>
      <c r="W13" s="55"/>
      <c r="X13" s="72"/>
      <c r="Y13" s="106"/>
      <c r="Z13" s="55"/>
      <c r="AA13" s="55"/>
      <c r="AB13" s="55"/>
      <c r="AC13" s="55"/>
      <c r="AD13" s="113"/>
      <c r="AE13" s="20"/>
      <c r="AF13" s="20"/>
      <c r="AG13" s="20"/>
      <c r="AH13" s="20"/>
      <c r="AI13" s="114"/>
      <c r="AJ13" s="661"/>
      <c r="AK13" s="662"/>
      <c r="AL13" s="662"/>
      <c r="AM13" s="662"/>
      <c r="AN13" s="663"/>
      <c r="AO13" s="353">
        <v>2</v>
      </c>
      <c r="AP13" s="196">
        <v>1</v>
      </c>
      <c r="AQ13" s="20"/>
      <c r="AR13" s="20"/>
      <c r="AS13" s="340">
        <v>5</v>
      </c>
      <c r="AT13" s="100"/>
      <c r="AU13" s="20"/>
      <c r="AV13" s="20"/>
      <c r="AW13" s="20"/>
      <c r="AX13" s="113"/>
      <c r="AY13" s="100"/>
      <c r="AZ13" s="20"/>
      <c r="BA13" s="20"/>
      <c r="BB13" s="21"/>
      <c r="BC13" s="22"/>
      <c r="BD13" s="19"/>
      <c r="BE13" s="20"/>
      <c r="BF13" s="20"/>
      <c r="BG13" s="21"/>
      <c r="BH13" s="22"/>
      <c r="BI13" s="19"/>
      <c r="BJ13" s="20"/>
      <c r="BK13" s="20"/>
      <c r="BL13" s="21"/>
      <c r="BM13" s="22"/>
      <c r="BN13" s="19"/>
      <c r="BO13" s="20"/>
      <c r="BP13" s="20"/>
      <c r="BQ13" s="21"/>
      <c r="BR13" s="22"/>
    </row>
    <row r="14" spans="1:70" ht="13.5" customHeight="1" thickBot="1">
      <c r="B14" s="357" t="s">
        <v>219</v>
      </c>
      <c r="C14" s="18" t="s">
        <v>162</v>
      </c>
      <c r="D14" s="69" t="s">
        <v>152</v>
      </c>
      <c r="E14" s="70">
        <f t="shared" si="1"/>
        <v>30</v>
      </c>
      <c r="F14" s="70">
        <f t="shared" si="1"/>
        <v>0</v>
      </c>
      <c r="G14" s="70">
        <v>15</v>
      </c>
      <c r="H14" s="70">
        <f>15*(AC14+AH14+AR14+AW14)</f>
        <v>15</v>
      </c>
      <c r="I14" s="71">
        <f t="shared" si="2"/>
        <v>60</v>
      </c>
      <c r="J14" s="36">
        <f t="shared" si="0"/>
        <v>5</v>
      </c>
      <c r="K14" s="52"/>
      <c r="L14" s="55"/>
      <c r="M14" s="55"/>
      <c r="N14" s="72"/>
      <c r="O14" s="73"/>
      <c r="P14" s="52"/>
      <c r="Q14" s="55"/>
      <c r="R14" s="55"/>
      <c r="S14" s="72"/>
      <c r="T14" s="73"/>
      <c r="U14" s="52"/>
      <c r="V14" s="55"/>
      <c r="W14" s="55"/>
      <c r="X14" s="72"/>
      <c r="Y14" s="106"/>
      <c r="Z14" s="55"/>
      <c r="AA14" s="55"/>
      <c r="AB14" s="55"/>
      <c r="AC14" s="55"/>
      <c r="AD14" s="114"/>
      <c r="AE14" s="173"/>
      <c r="AF14" s="20"/>
      <c r="AG14" s="20"/>
      <c r="AH14" s="20"/>
      <c r="AI14" s="114"/>
      <c r="AJ14" s="661"/>
      <c r="AK14" s="662"/>
      <c r="AL14" s="662"/>
      <c r="AM14" s="662"/>
      <c r="AN14" s="663"/>
      <c r="AO14" s="341">
        <v>2</v>
      </c>
      <c r="AP14" s="197"/>
      <c r="AQ14" s="20">
        <v>1</v>
      </c>
      <c r="AR14" s="20">
        <v>1</v>
      </c>
      <c r="AS14" s="340">
        <v>5</v>
      </c>
      <c r="AT14" s="337"/>
      <c r="AU14" s="20"/>
      <c r="AV14" s="20"/>
      <c r="AW14" s="20"/>
      <c r="AX14" s="113"/>
      <c r="AY14" s="100"/>
      <c r="AZ14" s="20"/>
      <c r="BA14" s="20"/>
      <c r="BB14" s="21"/>
      <c r="BC14" s="22"/>
      <c r="BD14" s="19"/>
      <c r="BE14" s="20"/>
      <c r="BF14" s="20"/>
      <c r="BG14" s="21"/>
      <c r="BH14" s="22"/>
      <c r="BI14" s="19"/>
      <c r="BJ14" s="20"/>
      <c r="BK14" s="20"/>
      <c r="BL14" s="21"/>
      <c r="BM14" s="22"/>
      <c r="BN14" s="19"/>
      <c r="BO14" s="20"/>
      <c r="BP14" s="20"/>
      <c r="BQ14" s="21"/>
      <c r="BR14" s="22"/>
    </row>
    <row r="15" spans="1:70" ht="13.5" customHeight="1" thickBot="1">
      <c r="B15" s="357" t="s">
        <v>220</v>
      </c>
      <c r="C15" s="18" t="s">
        <v>163</v>
      </c>
      <c r="D15" s="69" t="s">
        <v>153</v>
      </c>
      <c r="E15" s="70">
        <v>15</v>
      </c>
      <c r="F15" s="70">
        <f t="shared" ref="F15:G17" si="3">15*(AA15+AF15+AP15+AU15)</f>
        <v>0</v>
      </c>
      <c r="G15" s="70">
        <f t="shared" si="3"/>
        <v>0</v>
      </c>
      <c r="H15" s="70">
        <f>15*(AC15+AH15+AR15+AW15)</f>
        <v>0</v>
      </c>
      <c r="I15" s="71">
        <f t="shared" si="2"/>
        <v>15</v>
      </c>
      <c r="J15" s="36">
        <f t="shared" si="0"/>
        <v>2.5</v>
      </c>
      <c r="K15" s="52"/>
      <c r="L15" s="55"/>
      <c r="M15" s="55"/>
      <c r="N15" s="72"/>
      <c r="O15" s="73"/>
      <c r="P15" s="52"/>
      <c r="Q15" s="55"/>
      <c r="R15" s="55"/>
      <c r="S15" s="72"/>
      <c r="T15" s="73"/>
      <c r="U15" s="52"/>
      <c r="V15" s="55"/>
      <c r="W15" s="55"/>
      <c r="X15" s="72"/>
      <c r="Y15" s="106"/>
      <c r="Z15" s="55"/>
      <c r="AA15" s="55"/>
      <c r="AB15" s="55"/>
      <c r="AC15" s="55"/>
      <c r="AD15" s="114"/>
      <c r="AE15" s="112"/>
      <c r="AF15" s="20"/>
      <c r="AG15" s="20"/>
      <c r="AH15" s="20"/>
      <c r="AI15" s="114"/>
      <c r="AJ15" s="661"/>
      <c r="AK15" s="662"/>
      <c r="AL15" s="662"/>
      <c r="AM15" s="662"/>
      <c r="AN15" s="663"/>
      <c r="AO15" s="354"/>
      <c r="AP15" s="20"/>
      <c r="AQ15" s="20"/>
      <c r="AR15" s="20"/>
      <c r="AS15" s="340"/>
      <c r="AT15" s="334">
        <v>1</v>
      </c>
      <c r="AU15" s="197"/>
      <c r="AV15" s="20"/>
      <c r="AW15" s="20"/>
      <c r="AX15" s="113">
        <v>2.5</v>
      </c>
      <c r="AY15" s="100"/>
      <c r="AZ15" s="20"/>
      <c r="BA15" s="20"/>
      <c r="BB15" s="21"/>
      <c r="BC15" s="22"/>
      <c r="BD15" s="19"/>
      <c r="BE15" s="20"/>
      <c r="BF15" s="20"/>
      <c r="BG15" s="21"/>
      <c r="BH15" s="22"/>
      <c r="BI15" s="19"/>
      <c r="BJ15" s="20"/>
      <c r="BK15" s="20"/>
      <c r="BL15" s="21"/>
      <c r="BM15" s="22"/>
      <c r="BN15" s="19"/>
      <c r="BO15" s="20"/>
      <c r="BP15" s="20"/>
      <c r="BQ15" s="21"/>
      <c r="BR15" s="22"/>
    </row>
    <row r="16" spans="1:70" ht="13.5" customHeight="1">
      <c r="B16" s="358"/>
      <c r="C16" s="18" t="s">
        <v>164</v>
      </c>
      <c r="D16" s="69" t="s">
        <v>154</v>
      </c>
      <c r="E16" s="70">
        <f>15*(Z16+AE16+AO16+AT16)</f>
        <v>30</v>
      </c>
      <c r="F16" s="70">
        <f t="shared" si="3"/>
        <v>0</v>
      </c>
      <c r="G16" s="70">
        <f t="shared" si="3"/>
        <v>0</v>
      </c>
      <c r="H16" s="70">
        <f>15*(AC16+AH16+AR16+AW16)</f>
        <v>15</v>
      </c>
      <c r="I16" s="71">
        <f t="shared" si="2"/>
        <v>45</v>
      </c>
      <c r="J16" s="36">
        <f t="shared" si="0"/>
        <v>3.5</v>
      </c>
      <c r="K16" s="52"/>
      <c r="L16" s="55"/>
      <c r="M16" s="55"/>
      <c r="N16" s="72"/>
      <c r="O16" s="73"/>
      <c r="P16" s="52"/>
      <c r="Q16" s="55"/>
      <c r="R16" s="55"/>
      <c r="S16" s="72"/>
      <c r="T16" s="73"/>
      <c r="U16" s="52"/>
      <c r="V16" s="55"/>
      <c r="W16" s="55"/>
      <c r="X16" s="72"/>
      <c r="Y16" s="106"/>
      <c r="Z16" s="55"/>
      <c r="AA16" s="55"/>
      <c r="AB16" s="55"/>
      <c r="AC16" s="55"/>
      <c r="AD16" s="113"/>
      <c r="AE16" s="55"/>
      <c r="AF16" s="100"/>
      <c r="AG16" s="20"/>
      <c r="AH16" s="20"/>
      <c r="AI16" s="114"/>
      <c r="AJ16" s="661"/>
      <c r="AK16" s="662"/>
      <c r="AL16" s="662"/>
      <c r="AM16" s="662"/>
      <c r="AN16" s="663"/>
      <c r="AO16" s="355">
        <v>2</v>
      </c>
      <c r="AP16" s="20"/>
      <c r="AQ16" s="20"/>
      <c r="AR16" s="20"/>
      <c r="AS16" s="340">
        <v>2</v>
      </c>
      <c r="AT16" s="348"/>
      <c r="AU16" s="20"/>
      <c r="AV16" s="20"/>
      <c r="AW16" s="20">
        <v>1</v>
      </c>
      <c r="AX16" s="113">
        <v>1.5</v>
      </c>
      <c r="AY16" s="100"/>
      <c r="AZ16" s="20"/>
      <c r="BA16" s="20"/>
      <c r="BB16" s="21"/>
      <c r="BC16" s="22"/>
      <c r="BD16" s="19"/>
      <c r="BE16" s="20"/>
      <c r="BF16" s="20"/>
      <c r="BG16" s="21"/>
      <c r="BH16" s="22"/>
      <c r="BI16" s="19"/>
      <c r="BJ16" s="20"/>
      <c r="BK16" s="20"/>
      <c r="BL16" s="21"/>
      <c r="BM16" s="22"/>
      <c r="BN16" s="19"/>
      <c r="BO16" s="20"/>
      <c r="BP16" s="20"/>
      <c r="BQ16" s="21"/>
      <c r="BR16" s="22"/>
    </row>
    <row r="17" spans="1:70" ht="13.5" customHeight="1">
      <c r="A17" s="9">
        <v>1</v>
      </c>
      <c r="C17" s="18"/>
      <c r="D17" s="69"/>
      <c r="E17" s="70">
        <f>15*(Z17+AE17+AO17+AT17)</f>
        <v>0</v>
      </c>
      <c r="F17" s="70">
        <f t="shared" si="3"/>
        <v>0</v>
      </c>
      <c r="G17" s="70">
        <f t="shared" si="3"/>
        <v>0</v>
      </c>
      <c r="H17" s="70">
        <f>15*(AC17+AH17+AR17+AW17)</f>
        <v>0</v>
      </c>
      <c r="I17" s="71">
        <f t="shared" si="2"/>
        <v>0</v>
      </c>
      <c r="J17" s="36">
        <f t="shared" si="0"/>
        <v>0</v>
      </c>
      <c r="K17" s="52"/>
      <c r="L17" s="55"/>
      <c r="M17" s="55"/>
      <c r="N17" s="72"/>
      <c r="O17" s="73"/>
      <c r="P17" s="52"/>
      <c r="Q17" s="55"/>
      <c r="R17" s="55"/>
      <c r="S17" s="72"/>
      <c r="T17" s="73"/>
      <c r="U17" s="52"/>
      <c r="V17" s="55"/>
      <c r="W17" s="55"/>
      <c r="X17" s="72"/>
      <c r="Y17" s="106"/>
      <c r="Z17" s="55"/>
      <c r="AA17" s="55"/>
      <c r="AB17" s="55"/>
      <c r="AC17" s="55"/>
      <c r="AD17" s="113"/>
      <c r="AE17" s="120"/>
      <c r="AF17" s="187"/>
      <c r="AG17" s="55"/>
      <c r="AH17" s="55"/>
      <c r="AI17" s="114"/>
      <c r="AJ17" s="661"/>
      <c r="AK17" s="662"/>
      <c r="AL17" s="662"/>
      <c r="AM17" s="662"/>
      <c r="AN17" s="663"/>
      <c r="AO17" s="52"/>
      <c r="AP17" s="55"/>
      <c r="AQ17" s="55"/>
      <c r="AR17" s="55"/>
      <c r="AS17" s="340"/>
      <c r="AT17" s="117"/>
      <c r="AU17" s="55"/>
      <c r="AV17" s="55"/>
      <c r="AW17" s="55"/>
      <c r="AX17" s="113"/>
      <c r="AY17" s="100"/>
      <c r="AZ17" s="20"/>
      <c r="BA17" s="20"/>
      <c r="BB17" s="21"/>
      <c r="BC17" s="22"/>
      <c r="BD17" s="19"/>
      <c r="BE17" s="20"/>
      <c r="BF17" s="20"/>
      <c r="BG17" s="21"/>
      <c r="BH17" s="22"/>
      <c r="BI17" s="19"/>
      <c r="BJ17" s="20"/>
      <c r="BK17" s="20"/>
      <c r="BL17" s="21"/>
      <c r="BM17" s="22"/>
      <c r="BN17" s="19"/>
      <c r="BO17" s="20"/>
      <c r="BP17" s="20"/>
      <c r="BQ17" s="21"/>
      <c r="BR17" s="22"/>
    </row>
    <row r="18" spans="1:70" ht="3.75" customHeight="1">
      <c r="A18" s="9">
        <v>1</v>
      </c>
      <c r="C18" s="23"/>
      <c r="D18" s="74"/>
      <c r="E18" s="75">
        <f>tyg*SUMIF($K$6:$BR$6,E$6,$K18:$BR18)</f>
        <v>0</v>
      </c>
      <c r="F18" s="76">
        <f>tyg*SUMIF($K$6:$BR$6,F$6,$K18:$BR18)</f>
        <v>0</v>
      </c>
      <c r="G18" s="76">
        <f>tyg*SUMIF($K$6:$BR$6,G$6,$K18:$BR18)</f>
        <v>0</v>
      </c>
      <c r="H18" s="77">
        <f>tyg*SUMIF($K$6:$BR$6,H$6,$K18:$BR18)</f>
        <v>0</v>
      </c>
      <c r="I18" s="78">
        <f t="shared" si="2"/>
        <v>0</v>
      </c>
      <c r="J18" s="37">
        <f t="shared" si="0"/>
        <v>0</v>
      </c>
      <c r="K18" s="79"/>
      <c r="L18" s="80"/>
      <c r="M18" s="80"/>
      <c r="N18" s="81"/>
      <c r="O18" s="82"/>
      <c r="P18" s="79"/>
      <c r="Q18" s="80"/>
      <c r="R18" s="80"/>
      <c r="S18" s="81"/>
      <c r="T18" s="82"/>
      <c r="U18" s="79"/>
      <c r="V18" s="80"/>
      <c r="W18" s="80"/>
      <c r="X18" s="81"/>
      <c r="Y18" s="82"/>
      <c r="Z18" s="79"/>
      <c r="AA18" s="80"/>
      <c r="AB18" s="80"/>
      <c r="AC18" s="81"/>
      <c r="AD18" s="27"/>
      <c r="AE18" s="79"/>
      <c r="AF18" s="80"/>
      <c r="AG18" s="80"/>
      <c r="AH18" s="81"/>
      <c r="AI18" s="330"/>
      <c r="AJ18" s="661"/>
      <c r="AK18" s="662"/>
      <c r="AL18" s="662"/>
      <c r="AM18" s="662"/>
      <c r="AN18" s="663"/>
      <c r="AO18" s="79"/>
      <c r="AP18" s="80"/>
      <c r="AQ18" s="80"/>
      <c r="AR18" s="81"/>
      <c r="AS18" s="27"/>
      <c r="AT18" s="339"/>
      <c r="AU18" s="80"/>
      <c r="AV18" s="80"/>
      <c r="AW18" s="81"/>
      <c r="AX18" s="27"/>
      <c r="AY18" s="24"/>
      <c r="AZ18" s="25"/>
      <c r="BA18" s="25"/>
      <c r="BB18" s="26"/>
      <c r="BC18" s="27"/>
      <c r="BD18" s="24"/>
      <c r="BE18" s="25"/>
      <c r="BF18" s="25"/>
      <c r="BG18" s="26"/>
      <c r="BH18" s="27"/>
      <c r="BI18" s="24"/>
      <c r="BJ18" s="25"/>
      <c r="BK18" s="25"/>
      <c r="BL18" s="26"/>
      <c r="BM18" s="27"/>
      <c r="BN18" s="24"/>
      <c r="BO18" s="25"/>
      <c r="BP18" s="25"/>
      <c r="BQ18" s="26"/>
      <c r="BR18" s="27"/>
    </row>
    <row r="19" spans="1:70" ht="13.5" customHeight="1">
      <c r="A19" s="9">
        <v>2</v>
      </c>
      <c r="C19" s="642" t="s">
        <v>33</v>
      </c>
      <c r="D19" s="643"/>
      <c r="E19" s="38">
        <f t="shared" ref="E19:K19" si="4">SUM(E8:E18)</f>
        <v>180</v>
      </c>
      <c r="F19" s="39">
        <f t="shared" si="4"/>
        <v>60</v>
      </c>
      <c r="G19" s="39">
        <f t="shared" si="4"/>
        <v>45</v>
      </c>
      <c r="H19" s="40">
        <f t="shared" si="4"/>
        <v>75</v>
      </c>
      <c r="I19" s="640">
        <f t="shared" si="4"/>
        <v>360</v>
      </c>
      <c r="J19" s="638">
        <f>SUM(J8:J18)</f>
        <v>33</v>
      </c>
      <c r="K19" s="43">
        <f t="shared" si="4"/>
        <v>0</v>
      </c>
      <c r="L19" s="44">
        <f>SUM(L8:L18)-SUMIF($D$8:$D$18,"WF",L8:L18)</f>
        <v>0</v>
      </c>
      <c r="M19" s="44">
        <f>SUM(M8:M18)</f>
        <v>0</v>
      </c>
      <c r="N19" s="45">
        <f>SUM(N8:N18)</f>
        <v>0</v>
      </c>
      <c r="O19" s="638">
        <f>SUM(O8:O18)</f>
        <v>0</v>
      </c>
      <c r="P19" s="43">
        <f>SUM(P8:P18)</f>
        <v>0</v>
      </c>
      <c r="Q19" s="44">
        <f>SUM(Q8:Q18)-SUMIF($D$8:$D$18,"WF",Q8:Q18)</f>
        <v>0</v>
      </c>
      <c r="R19" s="44">
        <f>SUM(R8:R18)</f>
        <v>0</v>
      </c>
      <c r="S19" s="45">
        <f>SUM(S8:S18)</f>
        <v>0</v>
      </c>
      <c r="T19" s="638">
        <f>SUM(T8:T18)</f>
        <v>0</v>
      </c>
      <c r="U19" s="43">
        <f>SUM(U8:U18)</f>
        <v>0</v>
      </c>
      <c r="V19" s="44">
        <f>SUM(V8:V18)-SUMIF($D$8:$D$18,"WF",V8:V18)</f>
        <v>0</v>
      </c>
      <c r="W19" s="44">
        <f>SUM(W8:W18)</f>
        <v>0</v>
      </c>
      <c r="X19" s="45">
        <f>SUM(X8:X18)</f>
        <v>0</v>
      </c>
      <c r="Y19" s="638">
        <f>SUM(Y8:Y18)</f>
        <v>0</v>
      </c>
      <c r="Z19" s="43">
        <f>SUM(Z8:Z18)</f>
        <v>0</v>
      </c>
      <c r="AA19" s="44">
        <f>SUM(AA8:AA18)-SUMIF($D$8:$D$18,"WF",AA8:AA18)</f>
        <v>0</v>
      </c>
      <c r="AB19" s="44">
        <f>SUM(AB8:AB18)</f>
        <v>0</v>
      </c>
      <c r="AC19" s="45">
        <f>SUM(AC8:AC18)</f>
        <v>0</v>
      </c>
      <c r="AD19" s="638">
        <f>SUM(AD8:AD18)</f>
        <v>0</v>
      </c>
      <c r="AE19" s="43">
        <f>SUM(AE8:AE18)</f>
        <v>4</v>
      </c>
      <c r="AF19" s="44">
        <f>SUM(AF8:AF18)-SUMIF($D$8:$D$18,"WF",AF8:AF18)</f>
        <v>1</v>
      </c>
      <c r="AG19" s="44">
        <f>SUM(AG8:AG18)</f>
        <v>2</v>
      </c>
      <c r="AH19" s="45">
        <f>SUM(AH8:AH18)</f>
        <v>2</v>
      </c>
      <c r="AI19" s="647">
        <f>SUM(AI8:AI18)</f>
        <v>12</v>
      </c>
      <c r="AJ19" s="661"/>
      <c r="AK19" s="662"/>
      <c r="AL19" s="662"/>
      <c r="AM19" s="662"/>
      <c r="AN19" s="663"/>
      <c r="AO19" s="43">
        <f>SUM(AO8:AO18)</f>
        <v>7</v>
      </c>
      <c r="AP19" s="44">
        <f>SUM(AP8:AP18)-SUMIF($D$8:$D$18,"WF",AP8:AP18)</f>
        <v>3</v>
      </c>
      <c r="AQ19" s="44">
        <f t="shared" ref="AQ19:AY19" si="5">SUM(AQ8:AQ18)</f>
        <v>1</v>
      </c>
      <c r="AR19" s="45">
        <f t="shared" si="5"/>
        <v>2</v>
      </c>
      <c r="AS19" s="638">
        <f t="shared" si="5"/>
        <v>17</v>
      </c>
      <c r="AT19" s="335">
        <f t="shared" si="5"/>
        <v>1</v>
      </c>
      <c r="AU19" s="44">
        <f t="shared" si="5"/>
        <v>0</v>
      </c>
      <c r="AV19" s="44">
        <v>0</v>
      </c>
      <c r="AW19" s="45">
        <f t="shared" si="5"/>
        <v>1</v>
      </c>
      <c r="AX19" s="638">
        <f t="shared" si="5"/>
        <v>4</v>
      </c>
      <c r="AY19" s="43">
        <f t="shared" si="5"/>
        <v>0</v>
      </c>
      <c r="AZ19" s="44">
        <f>SUM(AZ8:AZ18)-SUMIF($D$8:$D$18,"WF",AZ8:AZ18)</f>
        <v>0</v>
      </c>
      <c r="BA19" s="44">
        <f>SUM(BA8:BA18)</f>
        <v>0</v>
      </c>
      <c r="BB19" s="45">
        <f>SUM(BB8:BB18)</f>
        <v>0</v>
      </c>
      <c r="BC19" s="638">
        <f>SUM(BC8:BC18)</f>
        <v>0</v>
      </c>
      <c r="BD19" s="43">
        <f>SUM(BD8:BD18)</f>
        <v>0</v>
      </c>
      <c r="BE19" s="44">
        <f>SUM(BE8:BE18)-SUMIF($D$8:$D$18,"WF",BE8:BE18)</f>
        <v>0</v>
      </c>
      <c r="BF19" s="44">
        <f>SUM(BF8:BF18)</f>
        <v>0</v>
      </c>
      <c r="BG19" s="45">
        <f>SUM(BG8:BG18)</f>
        <v>0</v>
      </c>
      <c r="BH19" s="638">
        <f>SUM(BH8:BH18)</f>
        <v>0</v>
      </c>
      <c r="BI19" s="43">
        <f>SUM(BI8:BI18)</f>
        <v>0</v>
      </c>
      <c r="BJ19" s="44">
        <f>SUM(BJ8:BJ18)-SUMIF($D$8:$D$18,"WF",BJ8:BJ18)</f>
        <v>0</v>
      </c>
      <c r="BK19" s="44">
        <f>SUM(BK8:BK18)</f>
        <v>0</v>
      </c>
      <c r="BL19" s="45">
        <f>SUM(BL8:BL18)</f>
        <v>0</v>
      </c>
      <c r="BM19" s="638">
        <f>SUM(BM8:BM18)</f>
        <v>0</v>
      </c>
      <c r="BN19" s="43">
        <f>SUM(BN8:BN18)</f>
        <v>0</v>
      </c>
      <c r="BO19" s="44">
        <f>SUM(BO8:BO18)-SUMIF($D$8:$D$18,"WF",BO8:BO18)</f>
        <v>0</v>
      </c>
      <c r="BP19" s="44">
        <f>SUM(BP8:BP18)</f>
        <v>0</v>
      </c>
      <c r="BQ19" s="45">
        <f>SUM(BQ8:BQ18)</f>
        <v>0</v>
      </c>
      <c r="BR19" s="638">
        <f>SUM(BR8:BR18)</f>
        <v>0</v>
      </c>
    </row>
    <row r="20" spans="1:70" ht="13.5" customHeight="1">
      <c r="C20" s="644"/>
      <c r="D20" s="645"/>
      <c r="E20" s="635" t="str">
        <f>CONCATENATE(SUM(K20:BR20)," godz. x ",tyg," tygodni")</f>
        <v>24 godz. x 15 tygodni</v>
      </c>
      <c r="F20" s="636"/>
      <c r="G20" s="636"/>
      <c r="H20" s="636"/>
      <c r="I20" s="641"/>
      <c r="J20" s="639"/>
      <c r="K20" s="635">
        <f>SUM(K19:N19)</f>
        <v>0</v>
      </c>
      <c r="L20" s="636"/>
      <c r="M20" s="636"/>
      <c r="N20" s="637"/>
      <c r="O20" s="639"/>
      <c r="P20" s="635">
        <f>SUM(P19:S19)</f>
        <v>0</v>
      </c>
      <c r="Q20" s="636"/>
      <c r="R20" s="636"/>
      <c r="S20" s="637"/>
      <c r="T20" s="639"/>
      <c r="U20" s="635">
        <f>SUM(U19:X19)</f>
        <v>0</v>
      </c>
      <c r="V20" s="636"/>
      <c r="W20" s="636"/>
      <c r="X20" s="637"/>
      <c r="Y20" s="639"/>
      <c r="Z20" s="635">
        <f>SUM(Z19:AC19)</f>
        <v>0</v>
      </c>
      <c r="AA20" s="636"/>
      <c r="AB20" s="636"/>
      <c r="AC20" s="637"/>
      <c r="AD20" s="639"/>
      <c r="AE20" s="635">
        <f>SUM(AE19:AH19)</f>
        <v>9</v>
      </c>
      <c r="AF20" s="636"/>
      <c r="AG20" s="636"/>
      <c r="AH20" s="637"/>
      <c r="AI20" s="648"/>
      <c r="AJ20" s="664"/>
      <c r="AK20" s="665"/>
      <c r="AL20" s="665"/>
      <c r="AM20" s="665"/>
      <c r="AN20" s="666"/>
      <c r="AO20" s="635">
        <f>SUM(AO19:AR19)</f>
        <v>13</v>
      </c>
      <c r="AP20" s="636"/>
      <c r="AQ20" s="636"/>
      <c r="AR20" s="637"/>
      <c r="AS20" s="639"/>
      <c r="AT20" s="636">
        <f>SUM(AT19:AW19)</f>
        <v>2</v>
      </c>
      <c r="AU20" s="636"/>
      <c r="AV20" s="636"/>
      <c r="AW20" s="637"/>
      <c r="AX20" s="639"/>
      <c r="AY20" s="635">
        <f>SUM(AY19:BB19)</f>
        <v>0</v>
      </c>
      <c r="AZ20" s="636"/>
      <c r="BA20" s="636"/>
      <c r="BB20" s="637"/>
      <c r="BC20" s="639"/>
      <c r="BD20" s="635">
        <f>SUM(BD19:BG19)</f>
        <v>0</v>
      </c>
      <c r="BE20" s="636"/>
      <c r="BF20" s="636"/>
      <c r="BG20" s="637"/>
      <c r="BH20" s="639"/>
      <c r="BI20" s="635">
        <f>SUM(BI19:BL19)</f>
        <v>0</v>
      </c>
      <c r="BJ20" s="636"/>
      <c r="BK20" s="636"/>
      <c r="BL20" s="637"/>
      <c r="BM20" s="639"/>
      <c r="BN20" s="635">
        <f>SUM(BN19:BQ19)</f>
        <v>0</v>
      </c>
      <c r="BO20" s="636"/>
      <c r="BP20" s="636"/>
      <c r="BQ20" s="637"/>
      <c r="BR20" s="639"/>
    </row>
    <row r="21" spans="1:70" ht="13.5" customHeight="1">
      <c r="C21" s="667" t="s">
        <v>47</v>
      </c>
      <c r="D21" s="668"/>
      <c r="E21" s="41">
        <v>3</v>
      </c>
      <c r="F21" s="42"/>
      <c r="G21" s="42"/>
      <c r="H21" s="42"/>
      <c r="I21" s="42"/>
      <c r="J21" s="42"/>
      <c r="K21" s="41" t="e">
        <f ca="1">LiczbaEgz(K8:N18)</f>
        <v>#NAME?</v>
      </c>
      <c r="L21" s="42"/>
      <c r="M21" s="42"/>
      <c r="N21" s="42"/>
      <c r="O21" s="42"/>
      <c r="P21" s="41" t="e">
        <f ca="1">LiczbaEgz(P8:S18)</f>
        <v>#NAME?</v>
      </c>
      <c r="Q21" s="42"/>
      <c r="R21" s="42"/>
      <c r="S21" s="42"/>
      <c r="T21" s="42"/>
      <c r="U21" s="41" t="e">
        <f ca="1">LiczbaEgz(U8:X18)</f>
        <v>#NAME?</v>
      </c>
      <c r="V21" s="42"/>
      <c r="W21" s="42"/>
      <c r="X21" s="42"/>
      <c r="Y21" s="42"/>
      <c r="Z21" s="41"/>
      <c r="AA21" s="42"/>
      <c r="AB21" s="42"/>
      <c r="AC21" s="42"/>
      <c r="AD21" s="42"/>
      <c r="AE21" s="41">
        <v>1</v>
      </c>
      <c r="AF21" s="42"/>
      <c r="AG21" s="42"/>
      <c r="AH21" s="42"/>
      <c r="AI21" s="42"/>
      <c r="AJ21" s="42"/>
      <c r="AK21" s="42"/>
      <c r="AL21" s="42"/>
      <c r="AM21" s="42"/>
      <c r="AN21" s="42"/>
      <c r="AO21" s="41">
        <v>2</v>
      </c>
      <c r="AP21" s="42"/>
      <c r="AQ21" s="42"/>
      <c r="AR21" s="42"/>
      <c r="AS21" s="42"/>
      <c r="AT21" s="41">
        <v>1</v>
      </c>
      <c r="AU21" s="42"/>
      <c r="AV21" s="42"/>
      <c r="AW21" s="42"/>
      <c r="AX21" s="42"/>
      <c r="AY21" s="41" t="e">
        <f ca="1">LiczbaEgz(AY8:BB18)</f>
        <v>#NAME?</v>
      </c>
      <c r="AZ21" s="42"/>
      <c r="BA21" s="42"/>
      <c r="BB21" s="42"/>
      <c r="BC21" s="42"/>
      <c r="BD21" s="41" t="e">
        <f ca="1">LiczbaEgz(BD8:BG18)</f>
        <v>#NAME?</v>
      </c>
      <c r="BE21" s="42"/>
      <c r="BF21" s="42"/>
      <c r="BG21" s="42"/>
      <c r="BH21" s="42"/>
      <c r="BI21" s="41" t="e">
        <f ca="1">LiczbaEgz(BI8:BL18)</f>
        <v>#NAME?</v>
      </c>
      <c r="BJ21" s="42"/>
      <c r="BK21" s="42"/>
      <c r="BL21" s="42"/>
      <c r="BM21" s="42"/>
      <c r="BN21" s="41" t="e">
        <f ca="1">LiczbaEgz(BN8:BQ18)</f>
        <v>#NAME?</v>
      </c>
      <c r="BO21" s="42"/>
      <c r="BP21" s="42"/>
      <c r="BQ21" s="42"/>
      <c r="BR21" s="42"/>
    </row>
    <row r="22" spans="1:70" ht="13.5" thickBot="1"/>
    <row r="23" spans="1:70" ht="13.5" thickBot="1">
      <c r="AA23" s="170">
        <v>2</v>
      </c>
      <c r="AB23" s="168">
        <v>1</v>
      </c>
      <c r="AC23" s="9" t="s">
        <v>54</v>
      </c>
    </row>
    <row r="24" spans="1:70" ht="13.5" thickBot="1">
      <c r="AA24" s="169">
        <v>2</v>
      </c>
      <c r="AB24" s="94"/>
    </row>
    <row r="25" spans="1:70" ht="13.5" thickTop="1">
      <c r="AA25" s="95"/>
    </row>
    <row r="26" spans="1:70">
      <c r="D26" s="163"/>
      <c r="AR26" s="161"/>
    </row>
    <row r="27" spans="1:70">
      <c r="AR27" s="162"/>
    </row>
  </sheetData>
  <mergeCells count="46">
    <mergeCell ref="BI20:BL20"/>
    <mergeCell ref="BN20:BQ20"/>
    <mergeCell ref="C21:D21"/>
    <mergeCell ref="BM19:BM20"/>
    <mergeCell ref="BR19:BR20"/>
    <mergeCell ref="E20:H20"/>
    <mergeCell ref="K20:N20"/>
    <mergeCell ref="P20:S20"/>
    <mergeCell ref="U20:X20"/>
    <mergeCell ref="Z20:AC20"/>
    <mergeCell ref="AE20:AH20"/>
    <mergeCell ref="AO20:AR20"/>
    <mergeCell ref="AT20:AW20"/>
    <mergeCell ref="AD19:AD20"/>
    <mergeCell ref="AI19:AI20"/>
    <mergeCell ref="AS19:AS20"/>
    <mergeCell ref="C19:D20"/>
    <mergeCell ref="I19:I20"/>
    <mergeCell ref="J19:J20"/>
    <mergeCell ref="O19:O20"/>
    <mergeCell ref="T19:T20"/>
    <mergeCell ref="Y19:Y20"/>
    <mergeCell ref="AO5:AS5"/>
    <mergeCell ref="AT5:AX5"/>
    <mergeCell ref="AY5:BC5"/>
    <mergeCell ref="BD5:BH5"/>
    <mergeCell ref="AX19:AX20"/>
    <mergeCell ref="BC19:BC20"/>
    <mergeCell ref="BH19:BH20"/>
    <mergeCell ref="AY20:BB20"/>
    <mergeCell ref="BD20:BG20"/>
    <mergeCell ref="AJ6:AN6"/>
    <mergeCell ref="AJ9:AN20"/>
    <mergeCell ref="AJ5:AL5"/>
    <mergeCell ref="BI5:BM5"/>
    <mergeCell ref="BN5:BR5"/>
    <mergeCell ref="BN1:BR1"/>
    <mergeCell ref="BN2:BR2"/>
    <mergeCell ref="C5:C6"/>
    <mergeCell ref="D5:D6"/>
    <mergeCell ref="E5:J5"/>
    <mergeCell ref="K5:O5"/>
    <mergeCell ref="P5:T5"/>
    <mergeCell ref="U5:Y5"/>
    <mergeCell ref="Z5:AD5"/>
    <mergeCell ref="AE5:AI5"/>
  </mergeCells>
  <dataValidations count="2">
    <dataValidation allowBlank="1" showInputMessage="1" showErrorMessage="1" errorTitle="Kontrola poprawności danych" error="Komórka arkusza zawiera regułę sprawdzającą poprawność danych._x000a_Dopuszczalne są tylko liczby całkowite z przedziału od 0 do 9._x000a_Jeżeli chcesz usunąć regułę wybierz polecenie:_x000a_[ Dane | Sprawdzanie poprawności]" sqref="AK8:AN8 AO8:BR17 K8:AI17 AJ8:AJ9"/>
    <dataValidation type="whole" allowBlank="1" showInputMessage="1" showErrorMessage="1" errorTitle="Kontrola poprawności danych" error="Komórka arkusza zawiera regułę sprawdzającą poprawność danych._x000a_Dopuszczalne są tylko liczby całkowite z przedziału od 0 do 9._x000a_Jeżeli chcesz usunąć regułę wybierz polecenie:_x000a_[ Dane | Sprawdzanie poprawności]" sqref="K18:N20 O18:O19 P18:S20 T18:T19 BM19 AI19 U19:X20 AE19:AH20 AT19:AW20 BD19:BG20 Y19 BR18:BR19 AX19 BH19 Z19:AC20 AO19:AR20 AY19:BB20 BI19:BL20 AD19 AS19 BC19 BN18:BQ20 U18:AI18 AO18:BM18">
      <formula1>0</formula1>
      <formula2>9</formula2>
    </dataValidation>
  </dataValidations>
  <printOptions horizontalCentered="1" verticalCentered="1"/>
  <pageMargins left="0.59055118110236227" right="0.59055118110236227" top="0.98425196850393704" bottom="0.39370078740157483" header="0.51181102362204722" footer="0.51181102362204722"/>
  <pageSetup paperSize="9" scale="98" orientation="landscape" horizontalDpi="4294967293" verticalDpi="4294967293" r:id="rId1"/>
  <headerFooter alignWithMargins="0"/>
  <rowBreaks count="2" manualBreakCount="2">
    <brk id="22" min="1" max="69" man="1"/>
    <brk id="25" min="2" max="6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4"/>
  <dimension ref="B2:D11"/>
  <sheetViews>
    <sheetView showGridLines="0" workbookViewId="0">
      <selection activeCell="E18" sqref="E18"/>
    </sheetView>
  </sheetViews>
  <sheetFormatPr defaultRowHeight="15"/>
  <cols>
    <col min="1" max="1" width="3.85546875" style="1" customWidth="1"/>
    <col min="2" max="2" width="53.42578125" style="1" bestFit="1" customWidth="1"/>
    <col min="3" max="3" width="5.5703125" style="1" customWidth="1"/>
    <col min="4" max="16384" width="9.140625" style="1"/>
  </cols>
  <sheetData>
    <row r="2" spans="2:4" ht="15.75">
      <c r="B2" s="705" t="s">
        <v>23</v>
      </c>
      <c r="C2" s="705"/>
    </row>
    <row r="4" spans="2:4" ht="20.25" customHeight="1">
      <c r="B4" s="2" t="s">
        <v>17</v>
      </c>
      <c r="C4" s="3">
        <v>15</v>
      </c>
      <c r="D4" s="7" t="s">
        <v>25</v>
      </c>
    </row>
    <row r="5" spans="2:4" ht="20.25" customHeight="1">
      <c r="B5" s="6" t="s">
        <v>24</v>
      </c>
      <c r="C5" s="4">
        <v>32</v>
      </c>
      <c r="D5" s="7" t="s">
        <v>26</v>
      </c>
    </row>
    <row r="6" spans="2:4" ht="20.25" customHeight="1">
      <c r="B6" s="6" t="s">
        <v>18</v>
      </c>
      <c r="C6" s="4">
        <v>300</v>
      </c>
      <c r="D6" s="7" t="s">
        <v>30</v>
      </c>
    </row>
    <row r="7" spans="2:4" ht="20.25" customHeight="1">
      <c r="B7" s="6" t="s">
        <v>19</v>
      </c>
      <c r="C7" s="4">
        <v>350</v>
      </c>
      <c r="D7" s="7" t="s">
        <v>31</v>
      </c>
    </row>
    <row r="8" spans="2:4" ht="20.25" customHeight="1">
      <c r="B8" s="6" t="s">
        <v>20</v>
      </c>
      <c r="C8" s="4">
        <v>6</v>
      </c>
      <c r="D8" s="7" t="s">
        <v>27</v>
      </c>
    </row>
    <row r="9" spans="2:4" ht="20.25" customHeight="1">
      <c r="B9" s="6" t="s">
        <v>21</v>
      </c>
      <c r="C9" s="4">
        <v>7</v>
      </c>
      <c r="D9" s="7" t="s">
        <v>28</v>
      </c>
    </row>
    <row r="10" spans="2:4" ht="20.25" customHeight="1">
      <c r="B10" s="6" t="s">
        <v>22</v>
      </c>
      <c r="C10" s="4">
        <v>10</v>
      </c>
      <c r="D10" s="7" t="s">
        <v>29</v>
      </c>
    </row>
    <row r="11" spans="2:4" ht="20.25" customHeight="1">
      <c r="B11" s="8" t="s">
        <v>45</v>
      </c>
      <c r="C11" s="5">
        <v>30</v>
      </c>
      <c r="D11" s="7" t="s">
        <v>46</v>
      </c>
    </row>
  </sheetData>
  <mergeCells count="1">
    <mergeCell ref="B2:C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R31"/>
  <sheetViews>
    <sheetView topLeftCell="B1" zoomScaleNormal="100" workbookViewId="0">
      <selection activeCell="AO25" sqref="AO25"/>
    </sheetView>
  </sheetViews>
  <sheetFormatPr defaultRowHeight="12.75"/>
  <cols>
    <col min="1" max="1" width="4.7109375" style="9" hidden="1" customWidth="1"/>
    <col min="2" max="2" width="13" style="9" customWidth="1"/>
    <col min="3" max="3" width="5.7109375" style="9" customWidth="1"/>
    <col min="4" max="4" width="35.140625" style="9" customWidth="1"/>
    <col min="5" max="5" width="4.42578125" style="9" customWidth="1"/>
    <col min="6" max="6" width="4.140625" style="9" customWidth="1"/>
    <col min="7" max="8" width="3.85546875" style="9" customWidth="1"/>
    <col min="9" max="9" width="4.140625" style="9" customWidth="1"/>
    <col min="10" max="10" width="3.42578125" style="9" customWidth="1"/>
    <col min="11" max="14" width="2.7109375" style="9" hidden="1" customWidth="1"/>
    <col min="15" max="15" width="4.7109375" style="9" hidden="1" customWidth="1"/>
    <col min="16" max="19" width="2.7109375" style="9" hidden="1" customWidth="1"/>
    <col min="20" max="20" width="4.7109375" style="9" hidden="1" customWidth="1"/>
    <col min="21" max="24" width="2.7109375" style="9" hidden="1" customWidth="1"/>
    <col min="25" max="25" width="4.7109375" style="9" hidden="1" customWidth="1"/>
    <col min="26" max="26" width="1.140625" style="9" customWidth="1"/>
    <col min="27" max="28" width="1.28515625" style="9" customWidth="1"/>
    <col min="29" max="29" width="1.42578125" style="9" customWidth="1"/>
    <col min="30" max="30" width="1.7109375" style="9" customWidth="1"/>
    <col min="31" max="32" width="2.5703125" style="9" customWidth="1"/>
    <col min="33" max="33" width="2.42578125" style="9" customWidth="1"/>
    <col min="34" max="34" width="2.28515625" style="9" customWidth="1"/>
    <col min="35" max="35" width="3.28515625" style="9" customWidth="1"/>
    <col min="36" max="36" width="1.5703125" style="9" customWidth="1"/>
    <col min="37" max="37" width="2" style="9" customWidth="1"/>
    <col min="38" max="38" width="1.5703125" style="9" customWidth="1"/>
    <col min="39" max="39" width="1.85546875" style="9" customWidth="1"/>
    <col min="40" max="40" width="0.85546875" style="9" customWidth="1"/>
    <col min="41" max="42" width="2.7109375" style="9" customWidth="1"/>
    <col min="43" max="44" width="2.5703125" style="9" customWidth="1"/>
    <col min="45" max="45" width="3.7109375" style="9" customWidth="1"/>
    <col min="46" max="46" width="2.42578125" style="9" customWidth="1"/>
    <col min="47" max="47" width="2.5703125" style="9" customWidth="1"/>
    <col min="48" max="48" width="2.42578125" style="9" customWidth="1"/>
    <col min="49" max="49" width="2.7109375" style="9" customWidth="1"/>
    <col min="50" max="50" width="3.42578125" style="9" customWidth="1"/>
    <col min="51" max="54" width="2.7109375" style="9" hidden="1" customWidth="1"/>
    <col min="55" max="55" width="4.7109375" style="9" hidden="1" customWidth="1"/>
    <col min="56" max="59" width="2.7109375" style="9" hidden="1" customWidth="1"/>
    <col min="60" max="60" width="4.7109375" style="9" hidden="1" customWidth="1"/>
    <col min="61" max="64" width="2.7109375" style="9" hidden="1" customWidth="1"/>
    <col min="65" max="65" width="4.7109375" style="9" hidden="1" customWidth="1"/>
    <col min="66" max="69" width="2.7109375" style="9" hidden="1" customWidth="1"/>
    <col min="70" max="70" width="4.7109375" style="9" hidden="1" customWidth="1"/>
    <col min="71" max="16384" width="9.140625" style="9"/>
  </cols>
  <sheetData>
    <row r="1" spans="1:70" ht="16.5" customHeight="1">
      <c r="D1" s="48"/>
      <c r="BM1" s="10" t="s">
        <v>37</v>
      </c>
      <c r="BN1" s="669">
        <f ca="1">Kierunek!AR2</f>
        <v>42698</v>
      </c>
      <c r="BO1" s="669"/>
      <c r="BP1" s="669"/>
      <c r="BQ1" s="669"/>
      <c r="BR1" s="669"/>
    </row>
    <row r="2" spans="1:70" s="85" customFormat="1" ht="16.5" customHeight="1">
      <c r="D2" s="125"/>
      <c r="E2" s="127" t="s">
        <v>34</v>
      </c>
      <c r="F2" s="165" t="str">
        <f>Kierunek!H2</f>
        <v>Technologia Żywności i Żywienie Człowieka, I stopień, stacjonarne</v>
      </c>
      <c r="BM2" s="130" t="s">
        <v>38</v>
      </c>
      <c r="BN2" s="675" t="e">
        <f>Kierunek!#REF!</f>
        <v>#REF!</v>
      </c>
      <c r="BO2" s="675"/>
      <c r="BP2" s="675"/>
      <c r="BQ2" s="675"/>
      <c r="BR2" s="675"/>
    </row>
    <row r="3" spans="1:70" s="85" customFormat="1" ht="16.5" customHeight="1">
      <c r="C3" s="132"/>
      <c r="D3" s="125"/>
      <c r="E3" s="127" t="s">
        <v>35</v>
      </c>
      <c r="F3" s="165" t="s">
        <v>186</v>
      </c>
      <c r="BM3" s="134" t="s">
        <v>36</v>
      </c>
      <c r="BN3" s="165" t="e">
        <f>Kierunek!#REF!</f>
        <v>#REF!</v>
      </c>
      <c r="BO3" s="166"/>
      <c r="BP3" s="166"/>
      <c r="BQ3" s="166"/>
      <c r="BR3" s="166"/>
    </row>
    <row r="4" spans="1:70" s="85" customFormat="1" ht="16.5" customHeight="1">
      <c r="C4" s="132"/>
      <c r="D4" s="125"/>
      <c r="E4" s="134"/>
    </row>
    <row r="5" spans="1:70" ht="13.5" customHeight="1">
      <c r="C5" s="670" t="s">
        <v>5</v>
      </c>
      <c r="D5" s="633" t="s">
        <v>229</v>
      </c>
      <c r="E5" s="630" t="s">
        <v>32</v>
      </c>
      <c r="F5" s="631"/>
      <c r="G5" s="631"/>
      <c r="H5" s="631"/>
      <c r="I5" s="631"/>
      <c r="J5" s="632"/>
      <c r="K5" s="653" t="s">
        <v>6</v>
      </c>
      <c r="L5" s="650"/>
      <c r="M5" s="650"/>
      <c r="N5" s="650"/>
      <c r="O5" s="654"/>
      <c r="P5" s="653" t="s">
        <v>7</v>
      </c>
      <c r="Q5" s="650"/>
      <c r="R5" s="650"/>
      <c r="S5" s="650"/>
      <c r="T5" s="654"/>
      <c r="U5" s="653" t="s">
        <v>8</v>
      </c>
      <c r="V5" s="650"/>
      <c r="W5" s="650"/>
      <c r="X5" s="650"/>
      <c r="Y5" s="654"/>
      <c r="Z5" s="706" t="s">
        <v>9</v>
      </c>
      <c r="AA5" s="707"/>
      <c r="AB5" s="707"/>
      <c r="AC5" s="707"/>
      <c r="AD5" s="708"/>
      <c r="AE5" s="709" t="s">
        <v>10</v>
      </c>
      <c r="AF5" s="710"/>
      <c r="AG5" s="710"/>
      <c r="AH5" s="710"/>
      <c r="AI5" s="711"/>
      <c r="AJ5" s="712" t="s">
        <v>11</v>
      </c>
      <c r="AK5" s="656"/>
      <c r="AL5" s="656"/>
      <c r="AM5" s="656"/>
      <c r="AN5" s="657"/>
      <c r="AO5" s="649" t="s">
        <v>12</v>
      </c>
      <c r="AP5" s="650"/>
      <c r="AQ5" s="650"/>
      <c r="AR5" s="650"/>
      <c r="AS5" s="654"/>
      <c r="AT5" s="653" t="s">
        <v>13</v>
      </c>
      <c r="AU5" s="650"/>
      <c r="AV5" s="650"/>
      <c r="AW5" s="650"/>
      <c r="AX5" s="654"/>
      <c r="AY5" s="653" t="s">
        <v>13</v>
      </c>
      <c r="AZ5" s="650"/>
      <c r="BA5" s="650"/>
      <c r="BB5" s="650"/>
      <c r="BC5" s="654"/>
      <c r="BD5" s="653" t="s">
        <v>14</v>
      </c>
      <c r="BE5" s="650"/>
      <c r="BF5" s="650"/>
      <c r="BG5" s="650"/>
      <c r="BH5" s="654"/>
      <c r="BI5" s="653" t="s">
        <v>15</v>
      </c>
      <c r="BJ5" s="650"/>
      <c r="BK5" s="650"/>
      <c r="BL5" s="650"/>
      <c r="BM5" s="654"/>
      <c r="BN5" s="653" t="s">
        <v>16</v>
      </c>
      <c r="BO5" s="650"/>
      <c r="BP5" s="650"/>
      <c r="BQ5" s="650"/>
      <c r="BR5" s="654"/>
    </row>
    <row r="6" spans="1:70" ht="15" customHeight="1">
      <c r="C6" s="671"/>
      <c r="D6" s="634"/>
      <c r="E6" s="28" t="s">
        <v>0</v>
      </c>
      <c r="F6" s="29" t="s">
        <v>1</v>
      </c>
      <c r="G6" s="29" t="s">
        <v>2</v>
      </c>
      <c r="H6" s="30" t="s">
        <v>3</v>
      </c>
      <c r="I6" s="31" t="s">
        <v>4</v>
      </c>
      <c r="J6" s="17" t="s">
        <v>42</v>
      </c>
      <c r="K6" s="14" t="s">
        <v>0</v>
      </c>
      <c r="L6" s="15" t="s">
        <v>1</v>
      </c>
      <c r="M6" s="15" t="s">
        <v>2</v>
      </c>
      <c r="N6" s="16" t="s">
        <v>3</v>
      </c>
      <c r="O6" s="17" t="s">
        <v>42</v>
      </c>
      <c r="P6" s="14" t="s">
        <v>0</v>
      </c>
      <c r="Q6" s="15" t="s">
        <v>1</v>
      </c>
      <c r="R6" s="15" t="s">
        <v>2</v>
      </c>
      <c r="S6" s="16" t="s">
        <v>3</v>
      </c>
      <c r="T6" s="17" t="s">
        <v>42</v>
      </c>
      <c r="U6" s="14" t="s">
        <v>0</v>
      </c>
      <c r="V6" s="15" t="s">
        <v>1</v>
      </c>
      <c r="W6" s="15" t="s">
        <v>2</v>
      </c>
      <c r="X6" s="16" t="s">
        <v>3</v>
      </c>
      <c r="Y6" s="17" t="s">
        <v>42</v>
      </c>
      <c r="Z6" s="298"/>
      <c r="AA6" s="299"/>
      <c r="AB6" s="299"/>
      <c r="AC6" s="300"/>
      <c r="AD6" s="301"/>
      <c r="AE6" s="14" t="s">
        <v>0</v>
      </c>
      <c r="AF6" s="15" t="s">
        <v>1</v>
      </c>
      <c r="AG6" s="15" t="s">
        <v>2</v>
      </c>
      <c r="AH6" s="16" t="s">
        <v>3</v>
      </c>
      <c r="AI6" s="327" t="s">
        <v>42</v>
      </c>
      <c r="AJ6" s="713"/>
      <c r="AK6" s="714"/>
      <c r="AL6" s="714"/>
      <c r="AM6" s="714"/>
      <c r="AN6" s="715"/>
      <c r="AO6" s="331" t="s">
        <v>0</v>
      </c>
      <c r="AP6" s="15" t="s">
        <v>1</v>
      </c>
      <c r="AQ6" s="15" t="s">
        <v>2</v>
      </c>
      <c r="AR6" s="16" t="s">
        <v>3</v>
      </c>
      <c r="AS6" s="17" t="s">
        <v>42</v>
      </c>
      <c r="AT6" s="14" t="s">
        <v>0</v>
      </c>
      <c r="AU6" s="15" t="s">
        <v>1</v>
      </c>
      <c r="AV6" s="15" t="s">
        <v>2</v>
      </c>
      <c r="AW6" s="16" t="s">
        <v>3</v>
      </c>
      <c r="AX6" s="17" t="s">
        <v>42</v>
      </c>
      <c r="AY6" s="14" t="s">
        <v>0</v>
      </c>
      <c r="AZ6" s="15" t="s">
        <v>1</v>
      </c>
      <c r="BA6" s="15" t="s">
        <v>2</v>
      </c>
      <c r="BB6" s="16" t="s">
        <v>3</v>
      </c>
      <c r="BC6" s="17" t="s">
        <v>42</v>
      </c>
      <c r="BD6" s="14" t="s">
        <v>0</v>
      </c>
      <c r="BE6" s="15" t="s">
        <v>1</v>
      </c>
      <c r="BF6" s="15" t="s">
        <v>2</v>
      </c>
      <c r="BG6" s="16" t="s">
        <v>3</v>
      </c>
      <c r="BH6" s="17" t="s">
        <v>42</v>
      </c>
      <c r="BI6" s="14" t="s">
        <v>0</v>
      </c>
      <c r="BJ6" s="15" t="s">
        <v>1</v>
      </c>
      <c r="BK6" s="15" t="s">
        <v>2</v>
      </c>
      <c r="BL6" s="16" t="s">
        <v>3</v>
      </c>
      <c r="BM6" s="17" t="s">
        <v>42</v>
      </c>
      <c r="BN6" s="14" t="s">
        <v>0</v>
      </c>
      <c r="BO6" s="15" t="s">
        <v>1</v>
      </c>
      <c r="BP6" s="15" t="s">
        <v>2</v>
      </c>
      <c r="BQ6" s="16" t="s">
        <v>3</v>
      </c>
      <c r="BR6" s="17" t="s">
        <v>42</v>
      </c>
    </row>
    <row r="7" spans="1:70" ht="0.75" customHeight="1">
      <c r="C7" s="56"/>
      <c r="D7" s="57"/>
      <c r="E7" s="58"/>
      <c r="F7" s="59"/>
      <c r="G7" s="59"/>
      <c r="H7" s="60"/>
      <c r="I7" s="61"/>
      <c r="J7" s="62"/>
      <c r="K7" s="63"/>
      <c r="L7" s="64"/>
      <c r="M7" s="64"/>
      <c r="N7" s="65"/>
      <c r="O7" s="62"/>
      <c r="P7" s="63"/>
      <c r="Q7" s="64"/>
      <c r="R7" s="64"/>
      <c r="S7" s="65"/>
      <c r="T7" s="62"/>
      <c r="U7" s="63"/>
      <c r="V7" s="64"/>
      <c r="W7" s="64"/>
      <c r="X7" s="65"/>
      <c r="Y7" s="62"/>
      <c r="Z7" s="63"/>
      <c r="AA7" s="64"/>
      <c r="AB7" s="64"/>
      <c r="AC7" s="65"/>
      <c r="AD7" s="62"/>
      <c r="AE7" s="63"/>
      <c r="AF7" s="64"/>
      <c r="AG7" s="64"/>
      <c r="AH7" s="65"/>
      <c r="AI7" s="328"/>
      <c r="AJ7" s="344"/>
      <c r="AK7" s="344"/>
      <c r="AL7" s="344"/>
      <c r="AM7" s="344"/>
      <c r="AN7" s="374"/>
      <c r="AO7" s="332"/>
      <c r="AP7" s="64"/>
      <c r="AQ7" s="64"/>
      <c r="AR7" s="65"/>
      <c r="AS7" s="62"/>
      <c r="AT7" s="63"/>
      <c r="AU7" s="64"/>
      <c r="AV7" s="64"/>
      <c r="AW7" s="65"/>
      <c r="AX7" s="62"/>
      <c r="AY7" s="63"/>
      <c r="AZ7" s="64"/>
      <c r="BA7" s="64"/>
      <c r="BB7" s="65"/>
      <c r="BC7" s="62"/>
      <c r="BD7" s="63"/>
      <c r="BE7" s="64"/>
      <c r="BF7" s="64"/>
      <c r="BG7" s="65"/>
      <c r="BH7" s="62"/>
      <c r="BI7" s="63"/>
      <c r="BJ7" s="64"/>
      <c r="BK7" s="64"/>
      <c r="BL7" s="65"/>
      <c r="BM7" s="62"/>
      <c r="BN7" s="63"/>
      <c r="BO7" s="64"/>
      <c r="BP7" s="64"/>
      <c r="BQ7" s="65"/>
      <c r="BR7" s="62"/>
    </row>
    <row r="8" spans="1:70" ht="0.75" customHeight="1" thickBot="1">
      <c r="C8" s="18"/>
      <c r="D8" s="50"/>
      <c r="E8" s="32">
        <f>tyg*SUMIF($K$6:$BR$6,E$6,$K8:$BR8)</f>
        <v>0</v>
      </c>
      <c r="F8" s="33">
        <f>tyg*SUMIF($K$6:$BR$6,F$6,$K8:$BR8)</f>
        <v>0</v>
      </c>
      <c r="G8" s="33">
        <f>tyg*SUMIF($K$6:$BR$6,G$6,$K8:$BR8)</f>
        <v>0</v>
      </c>
      <c r="H8" s="34">
        <f>tyg*SUMIF($K$6:$BR$6,H$6,$K8:$BR8)</f>
        <v>0</v>
      </c>
      <c r="I8" s="35">
        <f>SUM(E8:H8)</f>
        <v>0</v>
      </c>
      <c r="J8" s="36">
        <f t="shared" ref="J8:J17" si="0">SUMIF($K$6:$BR$6,J$6,$K8:$BR8)</f>
        <v>0</v>
      </c>
      <c r="K8" s="19"/>
      <c r="L8" s="20"/>
      <c r="M8" s="20"/>
      <c r="N8" s="21"/>
      <c r="O8" s="22"/>
      <c r="P8" s="19"/>
      <c r="Q8" s="20"/>
      <c r="R8" s="20"/>
      <c r="S8" s="21"/>
      <c r="T8" s="22"/>
      <c r="U8" s="19"/>
      <c r="V8" s="20"/>
      <c r="W8" s="20"/>
      <c r="X8" s="21"/>
      <c r="Y8" s="22"/>
      <c r="Z8" s="19"/>
      <c r="AA8" s="20"/>
      <c r="AB8" s="20"/>
      <c r="AC8" s="21"/>
      <c r="AD8" s="22"/>
      <c r="AE8" s="99"/>
      <c r="AF8" s="20"/>
      <c r="AG8" s="20"/>
      <c r="AH8" s="21"/>
      <c r="AI8" s="329"/>
      <c r="AJ8" s="377"/>
      <c r="AK8" s="377"/>
      <c r="AL8" s="377"/>
      <c r="AM8" s="377"/>
      <c r="AN8" s="378"/>
      <c r="AO8" s="333"/>
      <c r="AP8" s="108"/>
      <c r="AQ8" s="20"/>
      <c r="AR8" s="21"/>
      <c r="AS8" s="22"/>
      <c r="AT8" s="19"/>
      <c r="AU8" s="20"/>
      <c r="AV8" s="20"/>
      <c r="AW8" s="21"/>
      <c r="AX8" s="22"/>
      <c r="AY8" s="19"/>
      <c r="AZ8" s="20"/>
      <c r="BA8" s="20"/>
      <c r="BB8" s="21"/>
      <c r="BC8" s="22"/>
      <c r="BD8" s="19"/>
      <c r="BE8" s="20"/>
      <c r="BF8" s="20"/>
      <c r="BG8" s="21"/>
      <c r="BH8" s="22"/>
      <c r="BI8" s="19"/>
      <c r="BJ8" s="20"/>
      <c r="BK8" s="20"/>
      <c r="BL8" s="21"/>
      <c r="BM8" s="22"/>
      <c r="BN8" s="19"/>
      <c r="BO8" s="20"/>
      <c r="BP8" s="20"/>
      <c r="BQ8" s="21"/>
      <c r="BR8" s="22"/>
    </row>
    <row r="9" spans="1:70" ht="13.5" customHeight="1" thickBot="1">
      <c r="A9" s="9">
        <v>1</v>
      </c>
      <c r="B9" s="296" t="s">
        <v>202</v>
      </c>
      <c r="C9" s="18" t="s">
        <v>188</v>
      </c>
      <c r="D9" s="69" t="s">
        <v>201</v>
      </c>
      <c r="E9" s="70">
        <f>15*(Z9+AE9+AO9+AT9)</f>
        <v>15</v>
      </c>
      <c r="F9" s="70">
        <f>15*(AA9+AF9+AP9+AU9)</f>
        <v>15</v>
      </c>
      <c r="G9" s="70">
        <f>15*(AB9+AG9+AQ9+AV9)</f>
        <v>0</v>
      </c>
      <c r="H9" s="70">
        <f>15*(AC9+AH9+AR9+AW9)</f>
        <v>0</v>
      </c>
      <c r="I9" s="71">
        <f>SUM(E9:H9)</f>
        <v>30</v>
      </c>
      <c r="J9" s="36">
        <f t="shared" si="0"/>
        <v>2</v>
      </c>
      <c r="K9" s="52"/>
      <c r="L9" s="55"/>
      <c r="M9" s="55"/>
      <c r="N9" s="72"/>
      <c r="O9" s="73"/>
      <c r="P9" s="52"/>
      <c r="Q9" s="55"/>
      <c r="R9" s="55"/>
      <c r="S9" s="72"/>
      <c r="T9" s="73"/>
      <c r="U9" s="52"/>
      <c r="V9" s="55"/>
      <c r="W9" s="55"/>
      <c r="X9" s="72"/>
      <c r="Y9" s="106"/>
      <c r="Z9" s="55"/>
      <c r="AA9" s="55"/>
      <c r="AB9" s="55"/>
      <c r="AC9" s="55"/>
      <c r="AD9" s="113"/>
      <c r="AE9" s="118">
        <v>1</v>
      </c>
      <c r="AF9" s="20">
        <v>1</v>
      </c>
      <c r="AG9" s="20"/>
      <c r="AH9" s="20"/>
      <c r="AI9" s="114">
        <v>2</v>
      </c>
      <c r="AJ9" s="661" t="s">
        <v>214</v>
      </c>
      <c r="AK9" s="662"/>
      <c r="AL9" s="662"/>
      <c r="AM9" s="662"/>
      <c r="AN9" s="663"/>
      <c r="AO9" s="369"/>
      <c r="AP9" s="294"/>
      <c r="AQ9" s="20"/>
      <c r="AR9" s="20"/>
      <c r="AS9" s="113"/>
      <c r="AT9" s="20"/>
      <c r="AU9" s="20"/>
      <c r="AV9" s="20"/>
      <c r="AW9" s="20"/>
      <c r="AX9" s="113"/>
      <c r="AY9" s="100"/>
      <c r="AZ9" s="20"/>
      <c r="BA9" s="20"/>
      <c r="BB9" s="21"/>
      <c r="BC9" s="22"/>
      <c r="BD9" s="19"/>
      <c r="BE9" s="20"/>
      <c r="BF9" s="20"/>
      <c r="BG9" s="21"/>
      <c r="BH9" s="22"/>
      <c r="BI9" s="19"/>
      <c r="BJ9" s="20"/>
      <c r="BK9" s="20"/>
      <c r="BL9" s="21"/>
      <c r="BM9" s="22"/>
      <c r="BN9" s="19"/>
      <c r="BO9" s="20"/>
      <c r="BP9" s="20"/>
      <c r="BQ9" s="21"/>
      <c r="BR9" s="22"/>
    </row>
    <row r="10" spans="1:70" ht="13.5" customHeight="1" thickBot="1">
      <c r="B10" s="296" t="s">
        <v>204</v>
      </c>
      <c r="C10" s="18" t="s">
        <v>187</v>
      </c>
      <c r="D10" s="69" t="s">
        <v>200</v>
      </c>
      <c r="E10" s="70">
        <f t="shared" ref="E10:F14" si="1">15*(Z10+AE10+AO10+AT10)</f>
        <v>30</v>
      </c>
      <c r="F10" s="70">
        <f t="shared" si="1"/>
        <v>0</v>
      </c>
      <c r="G10" s="70">
        <v>30</v>
      </c>
      <c r="H10" s="70">
        <f>15*(AC10+AH10+AR10+AW10)</f>
        <v>0</v>
      </c>
      <c r="I10" s="71">
        <f t="shared" ref="I10:I17" si="2">SUM(E10:H10)</f>
        <v>60</v>
      </c>
      <c r="J10" s="36">
        <f t="shared" si="0"/>
        <v>7</v>
      </c>
      <c r="K10" s="52"/>
      <c r="L10" s="55"/>
      <c r="M10" s="55"/>
      <c r="N10" s="72"/>
      <c r="O10" s="73"/>
      <c r="P10" s="52"/>
      <c r="Q10" s="55"/>
      <c r="R10" s="55"/>
      <c r="S10" s="72"/>
      <c r="T10" s="73"/>
      <c r="U10" s="52"/>
      <c r="V10" s="55"/>
      <c r="W10" s="55"/>
      <c r="X10" s="72"/>
      <c r="Y10" s="106"/>
      <c r="Z10" s="55"/>
      <c r="AA10" s="55"/>
      <c r="AB10" s="55"/>
      <c r="AC10" s="55"/>
      <c r="AD10" s="114"/>
      <c r="AE10" s="116">
        <v>2</v>
      </c>
      <c r="AF10" s="294"/>
      <c r="AG10" s="20">
        <v>2</v>
      </c>
      <c r="AH10" s="20"/>
      <c r="AI10" s="114">
        <v>7</v>
      </c>
      <c r="AJ10" s="661"/>
      <c r="AK10" s="662"/>
      <c r="AL10" s="662"/>
      <c r="AM10" s="662"/>
      <c r="AN10" s="663"/>
      <c r="AO10" s="171"/>
      <c r="AP10" s="171"/>
      <c r="AQ10" s="20"/>
      <c r="AR10" s="20"/>
      <c r="AS10" s="113"/>
      <c r="AT10" s="20"/>
      <c r="AU10" s="20"/>
      <c r="AV10" s="20"/>
      <c r="AW10" s="20"/>
      <c r="AX10" s="113"/>
      <c r="AY10" s="100"/>
      <c r="AZ10" s="20"/>
      <c r="BA10" s="20"/>
      <c r="BB10" s="21"/>
      <c r="BC10" s="22"/>
      <c r="BD10" s="19"/>
      <c r="BE10" s="20"/>
      <c r="BF10" s="20"/>
      <c r="BG10" s="21"/>
      <c r="BH10" s="22"/>
      <c r="BI10" s="19"/>
      <c r="BJ10" s="20"/>
      <c r="BK10" s="20"/>
      <c r="BL10" s="21"/>
      <c r="BM10" s="22"/>
      <c r="BN10" s="19"/>
      <c r="BO10" s="20"/>
      <c r="BP10" s="20"/>
      <c r="BQ10" s="21"/>
      <c r="BR10" s="22"/>
    </row>
    <row r="11" spans="1:70" ht="13.5" customHeight="1" thickBot="1">
      <c r="B11" s="296" t="s">
        <v>203</v>
      </c>
      <c r="C11" s="18" t="s">
        <v>189</v>
      </c>
      <c r="D11" s="69" t="s">
        <v>195</v>
      </c>
      <c r="E11" s="70">
        <f t="shared" si="1"/>
        <v>30</v>
      </c>
      <c r="F11" s="70">
        <f t="shared" si="1"/>
        <v>0</v>
      </c>
      <c r="G11" s="70">
        <f>15*(AB11+AG11+AQ11+AV11)</f>
        <v>15</v>
      </c>
      <c r="H11" s="70">
        <f>15*(AC11+AH11+AR11+AW11)</f>
        <v>15</v>
      </c>
      <c r="I11" s="71">
        <f t="shared" si="2"/>
        <v>60</v>
      </c>
      <c r="J11" s="36">
        <f t="shared" si="0"/>
        <v>4</v>
      </c>
      <c r="K11" s="52"/>
      <c r="L11" s="55"/>
      <c r="M11" s="55"/>
      <c r="N11" s="72"/>
      <c r="O11" s="73"/>
      <c r="P11" s="52"/>
      <c r="Q11" s="55"/>
      <c r="R11" s="55"/>
      <c r="S11" s="72"/>
      <c r="T11" s="73"/>
      <c r="U11" s="52"/>
      <c r="V11" s="55"/>
      <c r="W11" s="55"/>
      <c r="X11" s="72"/>
      <c r="Y11" s="106"/>
      <c r="Z11" s="55"/>
      <c r="AA11" s="55"/>
      <c r="AB11" s="55"/>
      <c r="AC11" s="55"/>
      <c r="AD11" s="114"/>
      <c r="AE11" s="172">
        <v>1</v>
      </c>
      <c r="AF11" s="20"/>
      <c r="AG11" s="112">
        <v>1</v>
      </c>
      <c r="AH11" s="20">
        <v>1</v>
      </c>
      <c r="AI11" s="114">
        <v>3</v>
      </c>
      <c r="AJ11" s="661"/>
      <c r="AK11" s="662"/>
      <c r="AL11" s="662"/>
      <c r="AM11" s="662"/>
      <c r="AN11" s="663"/>
      <c r="AO11" s="347">
        <v>1</v>
      </c>
      <c r="AP11" s="453"/>
      <c r="AQ11" s="20"/>
      <c r="AR11" s="20"/>
      <c r="AS11" s="113">
        <v>1</v>
      </c>
      <c r="AT11" s="20"/>
      <c r="AU11" s="20"/>
      <c r="AV11" s="20"/>
      <c r="AW11" s="20"/>
      <c r="AX11" s="113"/>
      <c r="AY11" s="100"/>
      <c r="AZ11" s="20"/>
      <c r="BA11" s="20"/>
      <c r="BB11" s="21"/>
      <c r="BC11" s="22"/>
      <c r="BD11" s="19"/>
      <c r="BE11" s="20"/>
      <c r="BF11" s="20"/>
      <c r="BG11" s="21"/>
      <c r="BH11" s="22"/>
      <c r="BI11" s="19"/>
      <c r="BJ11" s="20"/>
      <c r="BK11" s="20"/>
      <c r="BL11" s="21"/>
      <c r="BM11" s="22"/>
      <c r="BN11" s="19"/>
      <c r="BO11" s="20"/>
      <c r="BP11" s="20"/>
      <c r="BQ11" s="21"/>
      <c r="BR11" s="22"/>
    </row>
    <row r="12" spans="1:70" ht="13.5" customHeight="1" thickBot="1">
      <c r="B12" s="296"/>
      <c r="C12" s="18" t="s">
        <v>190</v>
      </c>
      <c r="D12" s="69" t="s">
        <v>196</v>
      </c>
      <c r="E12" s="70">
        <f t="shared" si="1"/>
        <v>15</v>
      </c>
      <c r="F12" s="70">
        <f t="shared" si="1"/>
        <v>15</v>
      </c>
      <c r="G12" s="70">
        <f>15*(AB12+AG12+AQ12+AV12)</f>
        <v>0</v>
      </c>
      <c r="H12" s="70">
        <v>0</v>
      </c>
      <c r="I12" s="71">
        <f t="shared" si="2"/>
        <v>30</v>
      </c>
      <c r="J12" s="36">
        <f t="shared" si="0"/>
        <v>3</v>
      </c>
      <c r="K12" s="52"/>
      <c r="L12" s="55"/>
      <c r="M12" s="55"/>
      <c r="N12" s="72"/>
      <c r="O12" s="73"/>
      <c r="P12" s="52"/>
      <c r="Q12" s="55"/>
      <c r="R12" s="55"/>
      <c r="S12" s="72"/>
      <c r="T12" s="73"/>
      <c r="U12" s="52"/>
      <c r="V12" s="55"/>
      <c r="W12" s="55"/>
      <c r="X12" s="72"/>
      <c r="Y12" s="106"/>
      <c r="Z12" s="55"/>
      <c r="AA12" s="55"/>
      <c r="AB12" s="55"/>
      <c r="AC12" s="55"/>
      <c r="AD12" s="113"/>
      <c r="AE12" s="115"/>
      <c r="AF12" s="20"/>
      <c r="AG12" s="20"/>
      <c r="AH12" s="20"/>
      <c r="AI12" s="114"/>
      <c r="AJ12" s="661"/>
      <c r="AK12" s="662"/>
      <c r="AL12" s="662"/>
      <c r="AM12" s="662"/>
      <c r="AN12" s="662"/>
      <c r="AO12" s="462">
        <v>1</v>
      </c>
      <c r="AP12" s="463">
        <v>1</v>
      </c>
      <c r="AQ12" s="100"/>
      <c r="AR12" s="112"/>
      <c r="AS12" s="114">
        <v>3</v>
      </c>
      <c r="AT12" s="192"/>
      <c r="AU12" s="192"/>
      <c r="AV12" s="20"/>
      <c r="AW12" s="112"/>
      <c r="AX12" s="113"/>
      <c r="AY12" s="100"/>
      <c r="AZ12" s="20"/>
      <c r="BA12" s="20"/>
      <c r="BB12" s="21"/>
      <c r="BC12" s="22"/>
      <c r="BD12" s="19"/>
      <c r="BE12" s="20"/>
      <c r="BF12" s="20"/>
      <c r="BG12" s="21"/>
      <c r="BH12" s="22"/>
      <c r="BI12" s="19"/>
      <c r="BJ12" s="20"/>
      <c r="BK12" s="20"/>
      <c r="BL12" s="21"/>
      <c r="BM12" s="22"/>
      <c r="BN12" s="19"/>
      <c r="BO12" s="20"/>
      <c r="BP12" s="20"/>
      <c r="BQ12" s="21"/>
      <c r="BR12" s="22"/>
    </row>
    <row r="13" spans="1:70" ht="13.5" customHeight="1" thickBot="1">
      <c r="B13" s="297" t="s">
        <v>202</v>
      </c>
      <c r="C13" s="18" t="s">
        <v>191</v>
      </c>
      <c r="D13" s="69" t="s">
        <v>228</v>
      </c>
      <c r="E13" s="70">
        <f t="shared" si="1"/>
        <v>30</v>
      </c>
      <c r="F13" s="70">
        <f t="shared" si="1"/>
        <v>15</v>
      </c>
      <c r="G13" s="70">
        <f>15*(AB13+AG13+AQ13+AV13)</f>
        <v>0</v>
      </c>
      <c r="H13" s="70">
        <f>15*(AC13+AH13+AR13+AW13)</f>
        <v>15</v>
      </c>
      <c r="I13" s="71">
        <f t="shared" si="2"/>
        <v>60</v>
      </c>
      <c r="J13" s="36">
        <f t="shared" si="0"/>
        <v>5</v>
      </c>
      <c r="K13" s="52"/>
      <c r="L13" s="55"/>
      <c r="M13" s="55"/>
      <c r="N13" s="72"/>
      <c r="O13" s="73"/>
      <c r="P13" s="52"/>
      <c r="Q13" s="55"/>
      <c r="R13" s="55"/>
      <c r="S13" s="72"/>
      <c r="T13" s="73"/>
      <c r="U13" s="52"/>
      <c r="V13" s="55"/>
      <c r="W13" s="55"/>
      <c r="X13" s="72"/>
      <c r="Y13" s="106"/>
      <c r="Z13" s="55"/>
      <c r="AA13" s="55"/>
      <c r="AB13" s="55"/>
      <c r="AC13" s="55"/>
      <c r="AD13" s="113"/>
      <c r="AE13" s="108"/>
      <c r="AF13" s="20"/>
      <c r="AG13" s="20"/>
      <c r="AH13" s="20"/>
      <c r="AI13" s="114"/>
      <c r="AJ13" s="661"/>
      <c r="AK13" s="662"/>
      <c r="AL13" s="662"/>
      <c r="AM13" s="662"/>
      <c r="AN13" s="662"/>
      <c r="AO13" s="461">
        <v>2</v>
      </c>
      <c r="AP13" s="334">
        <v>1</v>
      </c>
      <c r="AQ13" s="100"/>
      <c r="AR13" s="20">
        <v>1</v>
      </c>
      <c r="AS13" s="113">
        <v>5</v>
      </c>
      <c r="AT13" s="108"/>
      <c r="AU13" s="20"/>
      <c r="AV13" s="20"/>
      <c r="AW13" s="20"/>
      <c r="AX13" s="113"/>
      <c r="AY13" s="100"/>
      <c r="AZ13" s="20"/>
      <c r="BA13" s="20"/>
      <c r="BB13" s="21"/>
      <c r="BC13" s="22"/>
      <c r="BD13" s="19"/>
      <c r="BE13" s="20"/>
      <c r="BF13" s="20"/>
      <c r="BG13" s="21"/>
      <c r="BH13" s="22"/>
      <c r="BI13" s="19"/>
      <c r="BJ13" s="20"/>
      <c r="BK13" s="20"/>
      <c r="BL13" s="21"/>
      <c r="BM13" s="22"/>
      <c r="BN13" s="19"/>
      <c r="BO13" s="20"/>
      <c r="BP13" s="20"/>
      <c r="BQ13" s="21"/>
      <c r="BR13" s="22"/>
    </row>
    <row r="14" spans="1:70" ht="13.5" customHeight="1">
      <c r="B14" s="297" t="s">
        <v>205</v>
      </c>
      <c r="C14" s="18" t="s">
        <v>192</v>
      </c>
      <c r="D14" s="69" t="s">
        <v>197</v>
      </c>
      <c r="E14" s="70">
        <f t="shared" si="1"/>
        <v>30</v>
      </c>
      <c r="F14" s="70">
        <f t="shared" si="1"/>
        <v>15</v>
      </c>
      <c r="G14" s="70">
        <v>15</v>
      </c>
      <c r="H14" s="70">
        <f>15*(AC14+AH14+AR14+AW14)</f>
        <v>0</v>
      </c>
      <c r="I14" s="71">
        <f t="shared" si="2"/>
        <v>60</v>
      </c>
      <c r="J14" s="36">
        <f t="shared" si="0"/>
        <v>5</v>
      </c>
      <c r="K14" s="52"/>
      <c r="L14" s="55"/>
      <c r="M14" s="55"/>
      <c r="N14" s="72"/>
      <c r="O14" s="73"/>
      <c r="P14" s="52"/>
      <c r="Q14" s="55"/>
      <c r="R14" s="55"/>
      <c r="S14" s="72"/>
      <c r="T14" s="73"/>
      <c r="U14" s="52"/>
      <c r="V14" s="55"/>
      <c r="W14" s="55"/>
      <c r="X14" s="72"/>
      <c r="Y14" s="106"/>
      <c r="Z14" s="55"/>
      <c r="AA14" s="55"/>
      <c r="AB14" s="55"/>
      <c r="AC14" s="55"/>
      <c r="AD14" s="114"/>
      <c r="AE14" s="112"/>
      <c r="AF14" s="20"/>
      <c r="AG14" s="20"/>
      <c r="AH14" s="20"/>
      <c r="AI14" s="114"/>
      <c r="AJ14" s="661"/>
      <c r="AK14" s="662"/>
      <c r="AL14" s="662"/>
      <c r="AM14" s="662"/>
      <c r="AN14" s="663"/>
      <c r="AO14" s="364">
        <v>2</v>
      </c>
      <c r="AP14" s="115">
        <v>1</v>
      </c>
      <c r="AQ14" s="20">
        <v>1</v>
      </c>
      <c r="AR14" s="20"/>
      <c r="AS14" s="114">
        <v>5</v>
      </c>
      <c r="AT14" s="192"/>
      <c r="AU14" s="20"/>
      <c r="AV14" s="20"/>
      <c r="AW14" s="20"/>
      <c r="AX14" s="113"/>
      <c r="AY14" s="100"/>
      <c r="AZ14" s="20"/>
      <c r="BA14" s="20"/>
      <c r="BB14" s="21"/>
      <c r="BC14" s="22"/>
      <c r="BD14" s="19"/>
      <c r="BE14" s="20"/>
      <c r="BF14" s="20"/>
      <c r="BG14" s="21"/>
      <c r="BH14" s="22"/>
      <c r="BI14" s="19"/>
      <c r="BJ14" s="20"/>
      <c r="BK14" s="20"/>
      <c r="BL14" s="21"/>
      <c r="BM14" s="22"/>
      <c r="BN14" s="19"/>
      <c r="BO14" s="20"/>
      <c r="BP14" s="20"/>
      <c r="BQ14" s="21"/>
      <c r="BR14" s="22"/>
    </row>
    <row r="15" spans="1:70" ht="13.5" customHeight="1" thickBot="1">
      <c r="B15" s="297" t="s">
        <v>206</v>
      </c>
      <c r="C15" s="18" t="s">
        <v>193</v>
      </c>
      <c r="D15" s="69" t="s">
        <v>198</v>
      </c>
      <c r="E15" s="70">
        <v>15</v>
      </c>
      <c r="F15" s="70">
        <f t="shared" ref="F15:G17" si="3">15*(AA15+AF15+AP15+AU15)</f>
        <v>0</v>
      </c>
      <c r="G15" s="70">
        <f t="shared" si="3"/>
        <v>0</v>
      </c>
      <c r="H15" s="70">
        <f>15*(AC15+AH15+AR15+AW15)</f>
        <v>15</v>
      </c>
      <c r="I15" s="71">
        <f t="shared" si="2"/>
        <v>30</v>
      </c>
      <c r="J15" s="36">
        <f t="shared" si="0"/>
        <v>3</v>
      </c>
      <c r="K15" s="52"/>
      <c r="L15" s="55"/>
      <c r="M15" s="55"/>
      <c r="N15" s="72"/>
      <c r="O15" s="73"/>
      <c r="P15" s="52"/>
      <c r="Q15" s="55"/>
      <c r="R15" s="55"/>
      <c r="S15" s="72"/>
      <c r="T15" s="73"/>
      <c r="U15" s="52"/>
      <c r="V15" s="55"/>
      <c r="W15" s="55"/>
      <c r="X15" s="72"/>
      <c r="Y15" s="106"/>
      <c r="Z15" s="55"/>
      <c r="AA15" s="55"/>
      <c r="AB15" s="55"/>
      <c r="AC15" s="55"/>
      <c r="AD15" s="113"/>
      <c r="AE15" s="192"/>
      <c r="AF15" s="20"/>
      <c r="AG15" s="20"/>
      <c r="AH15" s="20"/>
      <c r="AI15" s="114"/>
      <c r="AJ15" s="661"/>
      <c r="AK15" s="662"/>
      <c r="AL15" s="662"/>
      <c r="AM15" s="662"/>
      <c r="AN15" s="663"/>
      <c r="AO15" s="100">
        <v>1</v>
      </c>
      <c r="AP15" s="20"/>
      <c r="AQ15" s="20"/>
      <c r="AR15" s="20">
        <v>1</v>
      </c>
      <c r="AS15" s="113">
        <v>3</v>
      </c>
      <c r="AT15" s="295"/>
      <c r="AU15" s="20"/>
      <c r="AV15" s="20"/>
      <c r="AW15" s="20"/>
      <c r="AX15" s="113"/>
      <c r="AY15" s="100"/>
      <c r="AZ15" s="20"/>
      <c r="BA15" s="20"/>
      <c r="BB15" s="21"/>
      <c r="BC15" s="22"/>
      <c r="BD15" s="19"/>
      <c r="BE15" s="20"/>
      <c r="BF15" s="20"/>
      <c r="BG15" s="21"/>
      <c r="BH15" s="22"/>
      <c r="BI15" s="19"/>
      <c r="BJ15" s="20"/>
      <c r="BK15" s="20"/>
      <c r="BL15" s="21"/>
      <c r="BM15" s="22"/>
      <c r="BN15" s="19"/>
      <c r="BO15" s="20"/>
      <c r="BP15" s="20"/>
      <c r="BQ15" s="21"/>
      <c r="BR15" s="22"/>
    </row>
    <row r="16" spans="1:70" ht="13.5" customHeight="1" thickBot="1">
      <c r="B16" s="297"/>
      <c r="C16" s="18" t="s">
        <v>194</v>
      </c>
      <c r="D16" s="69" t="s">
        <v>199</v>
      </c>
      <c r="E16" s="70">
        <f>15*(Z16+AE16+AO16+AT16)</f>
        <v>15</v>
      </c>
      <c r="F16" s="70">
        <f t="shared" si="3"/>
        <v>0</v>
      </c>
      <c r="G16" s="70">
        <f t="shared" si="3"/>
        <v>0</v>
      </c>
      <c r="H16" s="70">
        <f>15*(AC16+AH16+AR16+AW16)</f>
        <v>15</v>
      </c>
      <c r="I16" s="71">
        <f t="shared" si="2"/>
        <v>30</v>
      </c>
      <c r="J16" s="36">
        <f t="shared" si="0"/>
        <v>4</v>
      </c>
      <c r="K16" s="52"/>
      <c r="L16" s="55"/>
      <c r="M16" s="55"/>
      <c r="N16" s="72"/>
      <c r="O16" s="73"/>
      <c r="P16" s="52"/>
      <c r="Q16" s="55"/>
      <c r="R16" s="55"/>
      <c r="S16" s="72"/>
      <c r="T16" s="73"/>
      <c r="U16" s="52"/>
      <c r="V16" s="55"/>
      <c r="W16" s="55"/>
      <c r="X16" s="72"/>
      <c r="Y16" s="106"/>
      <c r="Z16" s="55"/>
      <c r="AA16" s="55"/>
      <c r="AB16" s="55"/>
      <c r="AC16" s="55"/>
      <c r="AD16" s="114"/>
      <c r="AE16" s="192"/>
      <c r="AF16" s="100"/>
      <c r="AG16" s="20"/>
      <c r="AH16" s="20"/>
      <c r="AI16" s="114"/>
      <c r="AJ16" s="661"/>
      <c r="AK16" s="662"/>
      <c r="AL16" s="662"/>
      <c r="AM16" s="662"/>
      <c r="AN16" s="663"/>
      <c r="AO16" s="100"/>
      <c r="AP16" s="20"/>
      <c r="AQ16" s="20"/>
      <c r="AR16" s="20"/>
      <c r="AS16" s="114"/>
      <c r="AT16" s="188">
        <v>1</v>
      </c>
      <c r="AU16" s="100"/>
      <c r="AV16" s="20"/>
      <c r="AW16" s="20">
        <v>1</v>
      </c>
      <c r="AX16" s="113">
        <v>4</v>
      </c>
      <c r="AY16" s="100"/>
      <c r="AZ16" s="20"/>
      <c r="BA16" s="20"/>
      <c r="BB16" s="21"/>
      <c r="BC16" s="22"/>
      <c r="BD16" s="19"/>
      <c r="BE16" s="20"/>
      <c r="BF16" s="20"/>
      <c r="BG16" s="21"/>
      <c r="BH16" s="22"/>
      <c r="BI16" s="19"/>
      <c r="BJ16" s="20"/>
      <c r="BK16" s="20"/>
      <c r="BL16" s="21"/>
      <c r="BM16" s="22"/>
      <c r="BN16" s="19"/>
      <c r="BO16" s="20"/>
      <c r="BP16" s="20"/>
      <c r="BQ16" s="21"/>
      <c r="BR16" s="22"/>
    </row>
    <row r="17" spans="1:70" ht="12.75" customHeight="1">
      <c r="A17" s="9">
        <v>1</v>
      </c>
      <c r="C17" s="18"/>
      <c r="D17" s="69"/>
      <c r="E17" s="70">
        <f>15*(Z17+AE17+AO17+AT17)</f>
        <v>0</v>
      </c>
      <c r="F17" s="70">
        <f t="shared" si="3"/>
        <v>0</v>
      </c>
      <c r="G17" s="70">
        <f t="shared" si="3"/>
        <v>0</v>
      </c>
      <c r="H17" s="70">
        <f>15*(AC17+AH17+AR17+AW17)</f>
        <v>0</v>
      </c>
      <c r="I17" s="71">
        <f t="shared" si="2"/>
        <v>0</v>
      </c>
      <c r="J17" s="36">
        <f t="shared" si="0"/>
        <v>0</v>
      </c>
      <c r="K17" s="52"/>
      <c r="L17" s="55"/>
      <c r="M17" s="55"/>
      <c r="N17" s="72"/>
      <c r="O17" s="73"/>
      <c r="P17" s="52"/>
      <c r="Q17" s="55"/>
      <c r="R17" s="55"/>
      <c r="S17" s="72"/>
      <c r="T17" s="73"/>
      <c r="U17" s="52"/>
      <c r="V17" s="55"/>
      <c r="W17" s="55"/>
      <c r="X17" s="72"/>
      <c r="Y17" s="106"/>
      <c r="Z17" s="55"/>
      <c r="AA17" s="55"/>
      <c r="AB17" s="55"/>
      <c r="AC17" s="55"/>
      <c r="AD17" s="113"/>
      <c r="AE17" s="55"/>
      <c r="AF17" s="55"/>
      <c r="AG17" s="55"/>
      <c r="AH17" s="55"/>
      <c r="AI17" s="114"/>
      <c r="AJ17" s="661"/>
      <c r="AK17" s="662"/>
      <c r="AL17" s="662"/>
      <c r="AM17" s="662"/>
      <c r="AN17" s="663"/>
      <c r="AO17" s="117"/>
      <c r="AP17" s="55"/>
      <c r="AQ17" s="55"/>
      <c r="AR17" s="55"/>
      <c r="AS17" s="113"/>
      <c r="AT17" s="120"/>
      <c r="AU17" s="55"/>
      <c r="AV17" s="55"/>
      <c r="AW17" s="55"/>
      <c r="AX17" s="113"/>
      <c r="AY17" s="100"/>
      <c r="AZ17" s="20"/>
      <c r="BA17" s="20"/>
      <c r="BB17" s="21"/>
      <c r="BC17" s="22"/>
      <c r="BD17" s="19"/>
      <c r="BE17" s="20"/>
      <c r="BF17" s="20"/>
      <c r="BG17" s="21"/>
      <c r="BH17" s="22"/>
      <c r="BI17" s="19"/>
      <c r="BJ17" s="20"/>
      <c r="BK17" s="20"/>
      <c r="BL17" s="21"/>
      <c r="BM17" s="22"/>
      <c r="BN17" s="19"/>
      <c r="BO17" s="20"/>
      <c r="BP17" s="20"/>
      <c r="BQ17" s="21"/>
      <c r="BR17" s="22"/>
    </row>
    <row r="18" spans="1:70" ht="13.5" customHeight="1">
      <c r="A18" s="9">
        <v>2</v>
      </c>
      <c r="C18" s="642" t="s">
        <v>33</v>
      </c>
      <c r="D18" s="643"/>
      <c r="E18" s="38">
        <f t="shared" ref="E18:K18" si="4">SUM(E8:E17)</f>
        <v>180</v>
      </c>
      <c r="F18" s="39">
        <f t="shared" si="4"/>
        <v>60</v>
      </c>
      <c r="G18" s="39">
        <f t="shared" si="4"/>
        <v>60</v>
      </c>
      <c r="H18" s="40">
        <f t="shared" si="4"/>
        <v>60</v>
      </c>
      <c r="I18" s="640">
        <f t="shared" si="4"/>
        <v>360</v>
      </c>
      <c r="J18" s="638">
        <f t="shared" si="4"/>
        <v>33</v>
      </c>
      <c r="K18" s="43">
        <f t="shared" si="4"/>
        <v>0</v>
      </c>
      <c r="L18" s="44">
        <f>SUM(L8:L17)-SUMIF($D$8:$D$17,"WF",L8:L17)</f>
        <v>0</v>
      </c>
      <c r="M18" s="44">
        <f>SUM(M8:M17)</f>
        <v>0</v>
      </c>
      <c r="N18" s="45">
        <f>SUM(N8:N17)</f>
        <v>0</v>
      </c>
      <c r="O18" s="638">
        <f>SUM(O8:O17)</f>
        <v>0</v>
      </c>
      <c r="P18" s="43">
        <f>SUM(P8:P17)</f>
        <v>0</v>
      </c>
      <c r="Q18" s="44">
        <f>SUM(Q8:Q17)-SUMIF($D$8:$D$17,"WF",Q8:Q17)</f>
        <v>0</v>
      </c>
      <c r="R18" s="44">
        <f>SUM(R8:R17)</f>
        <v>0</v>
      </c>
      <c r="S18" s="45">
        <f>SUM(S8:S17)</f>
        <v>0</v>
      </c>
      <c r="T18" s="638">
        <f>SUM(T8:T17)</f>
        <v>0</v>
      </c>
      <c r="U18" s="43">
        <f>SUM(U8:U17)</f>
        <v>0</v>
      </c>
      <c r="V18" s="44">
        <f>SUM(V8:V17)-SUMIF($D$8:$D$17,"WF",V8:V17)</f>
        <v>0</v>
      </c>
      <c r="W18" s="44">
        <f>SUM(W8:W17)</f>
        <v>0</v>
      </c>
      <c r="X18" s="45">
        <f>SUM(X8:X17)</f>
        <v>0</v>
      </c>
      <c r="Y18" s="638">
        <f>SUM(Y8:Y17)</f>
        <v>0</v>
      </c>
      <c r="Z18" s="43">
        <f>SUM(Z8:Z17)</f>
        <v>0</v>
      </c>
      <c r="AA18" s="44">
        <f>SUM(AA8:AA17)-SUMIF($D$8:$D$17,"WF",AA8:AA17)</f>
        <v>0</v>
      </c>
      <c r="AB18" s="44">
        <f>SUM(AB8:AB17)</f>
        <v>0</v>
      </c>
      <c r="AC18" s="45">
        <f>SUM(AC8:AC17)</f>
        <v>0</v>
      </c>
      <c r="AD18" s="638">
        <f>SUM(AD8:AD17)</f>
        <v>0</v>
      </c>
      <c r="AE18" s="43">
        <f>SUM(AE8:AE17)</f>
        <v>4</v>
      </c>
      <c r="AF18" s="44">
        <f>SUM(AF8:AF17)-SUMIF($D$8:$D$17,"WF",AF8:AF17)</f>
        <v>1</v>
      </c>
      <c r="AG18" s="44">
        <f>SUM(AG8:AG17)</f>
        <v>3</v>
      </c>
      <c r="AH18" s="45">
        <f>SUM(AH8:AH17)</f>
        <v>1</v>
      </c>
      <c r="AI18" s="647">
        <f>SUM(AI8:AI17)</f>
        <v>12</v>
      </c>
      <c r="AJ18" s="661"/>
      <c r="AK18" s="662"/>
      <c r="AL18" s="662"/>
      <c r="AM18" s="662"/>
      <c r="AN18" s="663"/>
      <c r="AO18" s="335">
        <f>SUM(AO8:AO17)</f>
        <v>7</v>
      </c>
      <c r="AP18" s="44">
        <f>SUM(AP8:AP17)-SUMIF($D$8:$D$17,"WF",AP8:AP17)</f>
        <v>3</v>
      </c>
      <c r="AQ18" s="44">
        <f t="shared" ref="AQ18:AY18" si="5">SUM(AQ8:AQ17)</f>
        <v>1</v>
      </c>
      <c r="AR18" s="45">
        <f t="shared" si="5"/>
        <v>2</v>
      </c>
      <c r="AS18" s="638">
        <f t="shared" si="5"/>
        <v>17</v>
      </c>
      <c r="AT18" s="43">
        <f t="shared" si="5"/>
        <v>1</v>
      </c>
      <c r="AU18" s="44">
        <f t="shared" si="5"/>
        <v>0</v>
      </c>
      <c r="AV18" s="44">
        <f t="shared" si="5"/>
        <v>0</v>
      </c>
      <c r="AW18" s="45">
        <f t="shared" si="5"/>
        <v>1</v>
      </c>
      <c r="AX18" s="638">
        <f t="shared" si="5"/>
        <v>4</v>
      </c>
      <c r="AY18" s="43">
        <f t="shared" si="5"/>
        <v>0</v>
      </c>
      <c r="AZ18" s="44">
        <f>SUM(AZ8:AZ17)-SUMIF($D$8:$D$17,"WF",AZ8:AZ17)</f>
        <v>0</v>
      </c>
      <c r="BA18" s="44">
        <f>SUM(BA8:BA17)</f>
        <v>0</v>
      </c>
      <c r="BB18" s="45">
        <f>SUM(BB8:BB17)</f>
        <v>0</v>
      </c>
      <c r="BC18" s="638">
        <f>SUM(BC8:BC17)</f>
        <v>0</v>
      </c>
      <c r="BD18" s="43">
        <f>SUM(BD8:BD17)</f>
        <v>0</v>
      </c>
      <c r="BE18" s="44">
        <f>SUM(BE8:BE17)-SUMIF($D$8:$D$17,"WF",BE8:BE17)</f>
        <v>0</v>
      </c>
      <c r="BF18" s="44">
        <f>SUM(BF8:BF17)</f>
        <v>0</v>
      </c>
      <c r="BG18" s="45">
        <f>SUM(BG8:BG17)</f>
        <v>0</v>
      </c>
      <c r="BH18" s="638">
        <f>SUM(BH8:BH17)</f>
        <v>0</v>
      </c>
      <c r="BI18" s="43">
        <f>SUM(BI8:BI17)</f>
        <v>0</v>
      </c>
      <c r="BJ18" s="44">
        <f>SUM(BJ8:BJ17)-SUMIF($D$8:$D$17,"WF",BJ8:BJ17)</f>
        <v>0</v>
      </c>
      <c r="BK18" s="44">
        <f>SUM(BK8:BK17)</f>
        <v>0</v>
      </c>
      <c r="BL18" s="45">
        <f>SUM(BL8:BL17)</f>
        <v>0</v>
      </c>
      <c r="BM18" s="638">
        <f>SUM(BM8:BM17)</f>
        <v>0</v>
      </c>
      <c r="BN18" s="43">
        <f>SUM(BN8:BN17)</f>
        <v>0</v>
      </c>
      <c r="BO18" s="44">
        <f>SUM(BO8:BO17)-SUMIF($D$8:$D$17,"WF",BO8:BO17)</f>
        <v>0</v>
      </c>
      <c r="BP18" s="44">
        <f>SUM(BP8:BP17)</f>
        <v>0</v>
      </c>
      <c r="BQ18" s="45">
        <f>SUM(BQ8:BQ17)</f>
        <v>0</v>
      </c>
      <c r="BR18" s="638">
        <f>SUM(BR8:BR17)</f>
        <v>0</v>
      </c>
    </row>
    <row r="19" spans="1:70" ht="13.5" customHeight="1">
      <c r="C19" s="644"/>
      <c r="D19" s="645"/>
      <c r="E19" s="635" t="str">
        <f>CONCATENATE(SUM(K19:BR19)," godz. x ",tyg," tygodni")</f>
        <v>24 godz. x 15 tygodni</v>
      </c>
      <c r="F19" s="636"/>
      <c r="G19" s="636"/>
      <c r="H19" s="636"/>
      <c r="I19" s="641"/>
      <c r="J19" s="639"/>
      <c r="K19" s="635">
        <f>SUM(K18:N18)</f>
        <v>0</v>
      </c>
      <c r="L19" s="636"/>
      <c r="M19" s="636"/>
      <c r="N19" s="637"/>
      <c r="O19" s="639"/>
      <c r="P19" s="635">
        <f>SUM(P18:S18)</f>
        <v>0</v>
      </c>
      <c r="Q19" s="636"/>
      <c r="R19" s="636"/>
      <c r="S19" s="637"/>
      <c r="T19" s="639"/>
      <c r="U19" s="635">
        <f>SUM(U18:X18)</f>
        <v>0</v>
      </c>
      <c r="V19" s="636"/>
      <c r="W19" s="636"/>
      <c r="X19" s="637"/>
      <c r="Y19" s="639"/>
      <c r="Z19" s="635">
        <f>SUM(Z18:AC18)</f>
        <v>0</v>
      </c>
      <c r="AA19" s="636"/>
      <c r="AB19" s="636"/>
      <c r="AC19" s="637"/>
      <c r="AD19" s="639"/>
      <c r="AE19" s="635">
        <f>SUM(AE18:AH18)</f>
        <v>9</v>
      </c>
      <c r="AF19" s="636"/>
      <c r="AG19" s="636"/>
      <c r="AH19" s="637"/>
      <c r="AI19" s="648"/>
      <c r="AJ19" s="664"/>
      <c r="AK19" s="665"/>
      <c r="AL19" s="665"/>
      <c r="AM19" s="665"/>
      <c r="AN19" s="666"/>
      <c r="AO19" s="636">
        <f>SUM(AO18:AR18)</f>
        <v>13</v>
      </c>
      <c r="AP19" s="636"/>
      <c r="AQ19" s="636"/>
      <c r="AR19" s="637"/>
      <c r="AS19" s="639"/>
      <c r="AT19" s="635">
        <f>SUM(AT18:AW18)</f>
        <v>2</v>
      </c>
      <c r="AU19" s="636"/>
      <c r="AV19" s="636"/>
      <c r="AW19" s="637"/>
      <c r="AX19" s="639"/>
      <c r="AY19" s="635">
        <f>SUM(AY18:BB18)</f>
        <v>0</v>
      </c>
      <c r="AZ19" s="636"/>
      <c r="BA19" s="636"/>
      <c r="BB19" s="637"/>
      <c r="BC19" s="639"/>
      <c r="BD19" s="635">
        <f>SUM(BD18:BG18)</f>
        <v>0</v>
      </c>
      <c r="BE19" s="636"/>
      <c r="BF19" s="636"/>
      <c r="BG19" s="637"/>
      <c r="BH19" s="639"/>
      <c r="BI19" s="635">
        <f>SUM(BI18:BL18)</f>
        <v>0</v>
      </c>
      <c r="BJ19" s="636"/>
      <c r="BK19" s="636"/>
      <c r="BL19" s="637"/>
      <c r="BM19" s="639"/>
      <c r="BN19" s="635">
        <f>SUM(BN18:BQ18)</f>
        <v>0</v>
      </c>
      <c r="BO19" s="636"/>
      <c r="BP19" s="636"/>
      <c r="BQ19" s="637"/>
      <c r="BR19" s="639"/>
    </row>
    <row r="20" spans="1:70" ht="13.5" customHeight="1">
      <c r="C20" s="667" t="s">
        <v>47</v>
      </c>
      <c r="D20" s="668"/>
      <c r="E20" s="41">
        <v>4</v>
      </c>
      <c r="F20" s="42"/>
      <c r="G20" s="42"/>
      <c r="H20" s="42"/>
      <c r="I20" s="42"/>
      <c r="J20" s="42"/>
      <c r="K20" s="41" t="e">
        <f ca="1">LiczbaEgz(K8:N17)</f>
        <v>#NAME?</v>
      </c>
      <c r="L20" s="42"/>
      <c r="M20" s="42"/>
      <c r="N20" s="42"/>
      <c r="O20" s="42"/>
      <c r="P20" s="41" t="e">
        <f ca="1">LiczbaEgz(P8:S17)</f>
        <v>#NAME?</v>
      </c>
      <c r="Q20" s="42"/>
      <c r="R20" s="42"/>
      <c r="S20" s="42"/>
      <c r="T20" s="42"/>
      <c r="U20" s="41" t="e">
        <f ca="1">LiczbaEgz(U8:X17)</f>
        <v>#NAME?</v>
      </c>
      <c r="V20" s="42"/>
      <c r="W20" s="42"/>
      <c r="X20" s="42"/>
      <c r="Y20" s="42"/>
      <c r="Z20" s="41"/>
      <c r="AA20" s="42"/>
      <c r="AB20" s="42"/>
      <c r="AC20" s="42"/>
      <c r="AD20" s="42"/>
      <c r="AE20" s="41">
        <v>1</v>
      </c>
      <c r="AF20" s="42"/>
      <c r="AG20" s="42"/>
      <c r="AH20" s="42"/>
      <c r="AI20" s="42"/>
      <c r="AJ20" s="42"/>
      <c r="AK20" s="42"/>
      <c r="AL20" s="42"/>
      <c r="AM20" s="42"/>
      <c r="AN20" s="42"/>
      <c r="AO20" s="41">
        <v>2</v>
      </c>
      <c r="AP20" s="42"/>
      <c r="AQ20" s="42"/>
      <c r="AR20" s="42"/>
      <c r="AS20" s="42"/>
      <c r="AT20" s="41">
        <v>1</v>
      </c>
      <c r="AU20" s="42"/>
      <c r="AV20" s="42"/>
      <c r="AW20" s="42"/>
      <c r="AX20" s="42"/>
      <c r="AY20" s="41" t="e">
        <f ca="1">LiczbaEgz(AY8:BB17)</f>
        <v>#NAME?</v>
      </c>
      <c r="AZ20" s="42"/>
      <c r="BA20" s="42"/>
      <c r="BB20" s="42"/>
      <c r="BC20" s="42"/>
      <c r="BD20" s="41" t="e">
        <f ca="1">LiczbaEgz(BD8:BG17)</f>
        <v>#NAME?</v>
      </c>
      <c r="BE20" s="42"/>
      <c r="BF20" s="42"/>
      <c r="BG20" s="42"/>
      <c r="BH20" s="42"/>
      <c r="BI20" s="41" t="e">
        <f ca="1">LiczbaEgz(BI8:BL17)</f>
        <v>#NAME?</v>
      </c>
      <c r="BJ20" s="42"/>
      <c r="BK20" s="42"/>
      <c r="BL20" s="42"/>
      <c r="BM20" s="42"/>
      <c r="BN20" s="41" t="e">
        <f ca="1">LiczbaEgz(BN8:BQ17)</f>
        <v>#NAME?</v>
      </c>
      <c r="BO20" s="42"/>
      <c r="BP20" s="42"/>
      <c r="BQ20" s="42"/>
      <c r="BR20" s="42"/>
    </row>
    <row r="21" spans="1:70" ht="13.5" thickBot="1"/>
    <row r="22" spans="1:70" ht="13.5" thickBot="1">
      <c r="AA22" s="170">
        <v>2</v>
      </c>
      <c r="AB22" s="168">
        <v>1</v>
      </c>
      <c r="AC22" s="9" t="s">
        <v>54</v>
      </c>
    </row>
    <row r="23" spans="1:70" ht="13.5" thickBot="1">
      <c r="AA23" s="169">
        <v>2</v>
      </c>
      <c r="AB23" s="94"/>
    </row>
    <row r="24" spans="1:70" ht="13.5" thickTop="1">
      <c r="AA24" s="95"/>
    </row>
    <row r="25" spans="1:70">
      <c r="D25" s="163"/>
      <c r="AR25" s="161"/>
    </row>
    <row r="26" spans="1:70">
      <c r="AR26" s="162"/>
    </row>
    <row r="28" spans="1:70">
      <c r="AH28" s="162"/>
    </row>
    <row r="31" spans="1:70">
      <c r="AL31" s="440"/>
    </row>
  </sheetData>
  <mergeCells count="46">
    <mergeCell ref="BI5:BM5"/>
    <mergeCell ref="BN5:BR5"/>
    <mergeCell ref="BN1:BR1"/>
    <mergeCell ref="BN2:BR2"/>
    <mergeCell ref="C5:C6"/>
    <mergeCell ref="D5:D6"/>
    <mergeCell ref="E5:J5"/>
    <mergeCell ref="K5:O5"/>
    <mergeCell ref="P5:T5"/>
    <mergeCell ref="U5:Y5"/>
    <mergeCell ref="Z5:AD5"/>
    <mergeCell ref="AE5:AI5"/>
    <mergeCell ref="AJ5:AN5"/>
    <mergeCell ref="AJ6:AN6"/>
    <mergeCell ref="Y18:Y19"/>
    <mergeCell ref="AO5:AS5"/>
    <mergeCell ref="AT5:AX5"/>
    <mergeCell ref="AY5:BC5"/>
    <mergeCell ref="BD5:BH5"/>
    <mergeCell ref="AX18:AX19"/>
    <mergeCell ref="BC18:BC19"/>
    <mergeCell ref="BH18:BH19"/>
    <mergeCell ref="AY19:BB19"/>
    <mergeCell ref="BD19:BG19"/>
    <mergeCell ref="AJ9:AN19"/>
    <mergeCell ref="C18:D19"/>
    <mergeCell ref="I18:I19"/>
    <mergeCell ref="J18:J19"/>
    <mergeCell ref="O18:O19"/>
    <mergeCell ref="T18:T19"/>
    <mergeCell ref="BI19:BL19"/>
    <mergeCell ref="BN19:BQ19"/>
    <mergeCell ref="C20:D20"/>
    <mergeCell ref="BM18:BM19"/>
    <mergeCell ref="BR18:BR19"/>
    <mergeCell ref="E19:H19"/>
    <mergeCell ref="K19:N19"/>
    <mergeCell ref="P19:S19"/>
    <mergeCell ref="U19:X19"/>
    <mergeCell ref="Z19:AC19"/>
    <mergeCell ref="AE19:AH19"/>
    <mergeCell ref="AO19:AR19"/>
    <mergeCell ref="AT19:AW19"/>
    <mergeCell ref="AD18:AD19"/>
    <mergeCell ref="AI18:AI19"/>
    <mergeCell ref="AS18:AS19"/>
  </mergeCells>
  <phoneticPr fontId="24" type="noConversion"/>
  <dataValidations count="2">
    <dataValidation type="whole" allowBlank="1" showInputMessage="1" showErrorMessage="1" errorTitle="Kontrola poprawności danych" error="Komórka arkusza zawiera regułę sprawdzającą poprawność danych._x000a_Dopuszczalne są tylko liczby całkowite z przedziału od 0 do 9._x000a_Jeżeli chcesz usunąć regułę wybierz polecenie:_x000a_[ Dane | Sprawdzanie poprawności]" sqref="BM18 U18:X19 AE18:AH19 AT18:AW19 BD18:BG19 Y18 K18:N19 AX18 BH18 AO18:AR19 AY18:BB19 BI18:BL19 AS18 BC18 Z18:Z19 AA18:AD18 BN18:BQ19 BR18 T18 P18:S19 O18 AI18">
      <formula1>0</formula1>
      <formula2>9</formula2>
    </dataValidation>
    <dataValidation allowBlank="1" showInputMessage="1" showErrorMessage="1" errorTitle="Kontrola poprawności danych" error="Komórka arkusza zawiera regułę sprawdzającą poprawność danych._x000a_Dopuszczalne są tylko liczby całkowite z przedziału od 0 do 9._x000a_Jeżeli chcesz usunąć regułę wybierz polecenie:_x000a_[ Dane | Sprawdzanie poprawności]" sqref="AK8:AN8 AO8:BR17 K8:AI17 AJ8:AJ9"/>
  </dataValidations>
  <pageMargins left="0.7" right="0.7" top="0.75" bottom="0.75" header="0.3" footer="0.3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21</vt:i4>
      </vt:variant>
    </vt:vector>
  </HeadingPairs>
  <TitlesOfParts>
    <vt:vector size="28" baseType="lpstr">
      <vt:lpstr>Kierunek</vt:lpstr>
      <vt:lpstr>Zywienie człowieka</vt:lpstr>
      <vt:lpstr>Inzynieria zywnosci</vt:lpstr>
      <vt:lpstr>Biotechnologia zywnosci</vt:lpstr>
      <vt:lpstr>Projektowanie opakowań</vt:lpstr>
      <vt:lpstr>P</vt:lpstr>
      <vt:lpstr>Technologia Przetwórstwa Ryb</vt:lpstr>
      <vt:lpstr>druk_kier</vt:lpstr>
      <vt:lpstr>druk_podst</vt:lpstr>
      <vt:lpstr>'Biotechnologia zywnosci'!druk_spec</vt:lpstr>
      <vt:lpstr>'Inzynieria zywnosci'!druk_spec</vt:lpstr>
      <vt:lpstr>'Projektowanie opakowań'!druk_spec</vt:lpstr>
      <vt:lpstr>druk_spec</vt:lpstr>
      <vt:lpstr>ECTS_r</vt:lpstr>
      <vt:lpstr>ECTS_s</vt:lpstr>
      <vt:lpstr>egz_r</vt:lpstr>
      <vt:lpstr>egz_s</vt:lpstr>
      <vt:lpstr>max_11</vt:lpstr>
      <vt:lpstr>max_st</vt:lpstr>
      <vt:lpstr>max_t</vt:lpstr>
      <vt:lpstr>min_st</vt:lpstr>
      <vt:lpstr>'Biotechnologia zywnosci'!Obszar_wydruku</vt:lpstr>
      <vt:lpstr>'Inzynieria zywnosci'!Obszar_wydruku</vt:lpstr>
      <vt:lpstr>Kierunek!Obszar_wydruku</vt:lpstr>
      <vt:lpstr>'Projektowanie opakowań'!Obszar_wydruku</vt:lpstr>
      <vt:lpstr>'Technologia Przetwórstwa Ryb'!Obszar_wydruku</vt:lpstr>
      <vt:lpstr>'Zywienie człowieka'!Obszar_wydruku</vt:lpstr>
      <vt:lpstr>tyg</vt:lpstr>
    </vt:vector>
  </TitlesOfParts>
  <Company>Katedra Mechaniki Precyzyjnej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Dziura</dc:creator>
  <cp:lastModifiedBy>R1</cp:lastModifiedBy>
  <cp:lastPrinted>2015-06-29T12:29:27Z</cp:lastPrinted>
  <dcterms:created xsi:type="dcterms:W3CDTF">2002-04-29T07:10:53Z</dcterms:created>
  <dcterms:modified xsi:type="dcterms:W3CDTF">2016-11-24T13:41:36Z</dcterms:modified>
</cp:coreProperties>
</file>